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228" windowWidth="19440" windowHeight="11532" tabRatio="852" activeTab="0"/>
  </bookViews>
  <sheets>
    <sheet name="Fred George Park-Overall" sheetId="1" r:id="rId1"/>
    <sheet name="Sheet1" sheetId="2" r:id="rId2"/>
  </sheets>
  <definedNames>
    <definedName name="Excel_BuiltIn_Print_Titles_1_1" localSheetId="0">'Fred George Park-Overall'!$1:$6</definedName>
    <definedName name="Excel_BuiltIn_Print_Titles_1_1">#REF!</definedName>
    <definedName name="_xlnm.Print_Area" localSheetId="0">'Fred George Park-Overall'!$D$1:$I$107</definedName>
    <definedName name="_xlnm.Print_Titles" localSheetId="0">'Fred George Park-Overall'!$1:$7</definedName>
  </definedNames>
  <calcPr fullCalcOnLoad="1"/>
</workbook>
</file>

<file path=xl/sharedStrings.xml><?xml version="1.0" encoding="utf-8"?>
<sst xmlns="http://schemas.openxmlformats.org/spreadsheetml/2006/main" count="277" uniqueCount="184">
  <si>
    <t>LS</t>
  </si>
  <si>
    <t>EA</t>
  </si>
  <si>
    <t>2</t>
  </si>
  <si>
    <t>3</t>
  </si>
  <si>
    <t>4</t>
  </si>
  <si>
    <t>5</t>
  </si>
  <si>
    <t>SY</t>
  </si>
  <si>
    <t>LF</t>
  </si>
  <si>
    <t>Irrigation (full coverage of landscape)</t>
  </si>
  <si>
    <t>AC</t>
  </si>
  <si>
    <t>Leon County, Florida</t>
  </si>
  <si>
    <t>CY</t>
  </si>
  <si>
    <t>Entrance Signage</t>
  </si>
  <si>
    <t>Map Kiosk</t>
  </si>
  <si>
    <t>Power</t>
  </si>
  <si>
    <t>TN</t>
  </si>
  <si>
    <t>4" Sidewalk</t>
  </si>
  <si>
    <t>15% contingency</t>
  </si>
  <si>
    <t>H.</t>
  </si>
  <si>
    <t>Trash Trap</t>
  </si>
  <si>
    <t>Trash Trap (Budget Number Only)</t>
  </si>
  <si>
    <t>Mobilization (5%)</t>
  </si>
  <si>
    <t>Type B Stabilization</t>
  </si>
  <si>
    <t>Asphalt Roadway SP 12.5 (1.5" asphalt)</t>
  </si>
  <si>
    <t>I.</t>
  </si>
  <si>
    <t>Passive Facilities</t>
  </si>
  <si>
    <t>Trail Signage</t>
  </si>
  <si>
    <t>Fishing Pier</t>
  </si>
  <si>
    <t>Boardwalk / Pedestrian Bridges</t>
  </si>
  <si>
    <t>Total Site - Excavation</t>
  </si>
  <si>
    <t>Stormwater Pipes - 18"</t>
  </si>
  <si>
    <t>Stormwater Pipes - 24"</t>
  </si>
  <si>
    <t>Stormwater Structures - Mitered End Section, 18"</t>
  </si>
  <si>
    <t>Stormwater Pipes - 19"x30" ERCP</t>
  </si>
  <si>
    <t>Striping 24" white (Thermoplastic)</t>
  </si>
  <si>
    <t>Stormwater Structures - Ditch Bottom Inlets, Type C &gt;10'</t>
  </si>
  <si>
    <t>Stormwater Structures - Ditch Bottom Inlets, Type C &lt;10'</t>
  </si>
  <si>
    <t>Sanitary System - Manhole &gt;10'</t>
  </si>
  <si>
    <t>Sanitary System - Manhole &lt;10'</t>
  </si>
  <si>
    <t>Porous parking spaces (Pervious pavers)</t>
  </si>
  <si>
    <t>6" Concrete Dumpster Pad</t>
  </si>
  <si>
    <t>Bike Racks</t>
  </si>
  <si>
    <t>5' Chain Link Fencing</t>
  </si>
  <si>
    <t>Stabilized Maintenance Access (Type B Stabilization)</t>
  </si>
  <si>
    <t>Ribbon Curb for porous parking (Type D Curb installed flush)</t>
  </si>
  <si>
    <t>Maintenance of Traffic</t>
  </si>
  <si>
    <t>0102 1</t>
  </si>
  <si>
    <t>0104 10 3</t>
  </si>
  <si>
    <t>Inlet Protection</t>
  </si>
  <si>
    <t>0104 18</t>
  </si>
  <si>
    <t>Construction Entrance</t>
  </si>
  <si>
    <t>0104 15</t>
  </si>
  <si>
    <t>0120 1</t>
  </si>
  <si>
    <t xml:space="preserve">0110 1 1 </t>
  </si>
  <si>
    <t>0160 4</t>
  </si>
  <si>
    <t>6" Base Course (Optional Base Group 04)</t>
  </si>
  <si>
    <t>Asphalt Roadway SP 9.5 (1" asphalt)</t>
  </si>
  <si>
    <t>0425 1521</t>
  </si>
  <si>
    <t>0425 1522</t>
  </si>
  <si>
    <t>0425 2 61</t>
  </si>
  <si>
    <t>0425 2 62</t>
  </si>
  <si>
    <t>Stormwater Structures - U type endwalls</t>
  </si>
  <si>
    <t>0440 73 2</t>
  </si>
  <si>
    <t>Stormwater Pipe - Underdrain (6" Outlet, pipe from underdrain)</t>
  </si>
  <si>
    <t>0440 1 50</t>
  </si>
  <si>
    <t>Stormwater Pipe - Underdrain Type V (Perforated)</t>
  </si>
  <si>
    <t>0530 3 4</t>
  </si>
  <si>
    <t>Stormwater Pipes - Trench Drain (French Drain, 24")</t>
  </si>
  <si>
    <t>0570 1 2</t>
  </si>
  <si>
    <t>Performance Turf, Sod</t>
  </si>
  <si>
    <t>Performance Turf, Seed &amp; Mulch</t>
  </si>
  <si>
    <t>0570 1 1</t>
  </si>
  <si>
    <t>ADA Symbol</t>
  </si>
  <si>
    <t>0711 11125</t>
  </si>
  <si>
    <t>0711 14170</t>
  </si>
  <si>
    <t>Pavement Markings, Arrows</t>
  </si>
  <si>
    <t xml:space="preserve">Striping-6" white </t>
  </si>
  <si>
    <t>Striping-6" yellow</t>
  </si>
  <si>
    <t>0710 11111</t>
  </si>
  <si>
    <t>0710 11211</t>
  </si>
  <si>
    <t>1050 11223</t>
  </si>
  <si>
    <t>0526 1 1</t>
  </si>
  <si>
    <t>0520 2 4</t>
  </si>
  <si>
    <t>0522 1</t>
  </si>
  <si>
    <t>0522 2</t>
  </si>
  <si>
    <t>0590 70</t>
  </si>
  <si>
    <t>Baseball Field</t>
  </si>
  <si>
    <t>Select Fill - Clean Sand</t>
  </si>
  <si>
    <t xml:space="preserve">ADA Handrail for sidewalk </t>
  </si>
  <si>
    <t>0101 1</t>
  </si>
  <si>
    <t>0120 4</t>
  </si>
  <si>
    <t>0142 70</t>
  </si>
  <si>
    <t xml:space="preserve">0436  1  1 </t>
  </si>
  <si>
    <t>Riprap with grout</t>
  </si>
  <si>
    <t>0425 1533</t>
  </si>
  <si>
    <t>Stormwater Structures - Ditch Bottom Inlets, Type C &gt; 10' mod J bottom</t>
  </si>
  <si>
    <t>Water tap fees (estimated), service line &amp; systems charges for 3" &amp; 5/8" meters/taps</t>
  </si>
  <si>
    <t>Back Flow Preventer - 4"</t>
  </si>
  <si>
    <t>Back Flow Preventer - 1"</t>
  </si>
  <si>
    <t>0430 982125</t>
  </si>
  <si>
    <t>0430 175118</t>
  </si>
  <si>
    <t>0430 175124</t>
  </si>
  <si>
    <t>0430 174224</t>
  </si>
  <si>
    <t>0430 610125</t>
  </si>
  <si>
    <t>0524 1 49</t>
  </si>
  <si>
    <t>Concrete Overflow Weirs (10" thick conc ditch pvt, reinforced)</t>
  </si>
  <si>
    <t>Concrete Wheel stops</t>
  </si>
  <si>
    <t>0334 1 13</t>
  </si>
  <si>
    <t>0285 7 4</t>
  </si>
  <si>
    <t>0285 7 3</t>
  </si>
  <si>
    <t>0120 6</t>
  </si>
  <si>
    <t>0425 2 71</t>
  </si>
  <si>
    <t>Stormwater Structures - Manhole, Type  J-7 &lt;10'</t>
  </si>
  <si>
    <t>Stormwater Structures - Manhole, Type J-7 &gt;10'</t>
  </si>
  <si>
    <t>0425 2 72</t>
  </si>
  <si>
    <t>Porous parking spaces base Graded Aggregate Base (6.5" OBG 03)</t>
  </si>
  <si>
    <t>Sanitary System - Adjust Manhole</t>
  </si>
  <si>
    <t>0425 5 1</t>
  </si>
  <si>
    <t>Total Site - Fill Embankment</t>
  </si>
  <si>
    <t>1080 11102</t>
  </si>
  <si>
    <t>1080 11202</t>
  </si>
  <si>
    <t>0550 10 325</t>
  </si>
  <si>
    <t>0550 10 919</t>
  </si>
  <si>
    <t>0550 10 212</t>
  </si>
  <si>
    <t>Sanitary System - Tie into existing manhole (COT EST)</t>
  </si>
  <si>
    <t>0711 11460</t>
  </si>
  <si>
    <t>Sanitary System - 6" PVC (sdr 26)</t>
  </si>
  <si>
    <t>0700 20 11</t>
  </si>
  <si>
    <t>Erosion Control-Entire site, any necessary</t>
  </si>
  <si>
    <t>Tree Protection, Barricades, Arborist work</t>
  </si>
  <si>
    <t>SP 101</t>
  </si>
  <si>
    <t>SP 102</t>
  </si>
  <si>
    <t>SP 103</t>
  </si>
  <si>
    <t>SP 104</t>
  </si>
  <si>
    <t>SP UT1</t>
  </si>
  <si>
    <t>SP UT2</t>
  </si>
  <si>
    <t>SP UT3</t>
  </si>
  <si>
    <t>SP UT4</t>
  </si>
  <si>
    <t>Dumpster Enclosure Fencing (Details in Civil Plans)</t>
  </si>
  <si>
    <t>Split rail Fencing (vehicular barrier-Details in Landscape Plans)</t>
  </si>
  <si>
    <t>SP UT5</t>
  </si>
  <si>
    <t>SP UT6</t>
  </si>
  <si>
    <t>SP UT7</t>
  </si>
  <si>
    <t>Hose Bib Assembly</t>
  </si>
  <si>
    <t>SP 105</t>
  </si>
  <si>
    <t>SP 107</t>
  </si>
  <si>
    <t>SP 106</t>
  </si>
  <si>
    <t>Mitigation planting and improvements-Pond 2</t>
  </si>
  <si>
    <t>SP 108</t>
  </si>
  <si>
    <t>SP 109</t>
  </si>
  <si>
    <t>SP 110</t>
  </si>
  <si>
    <t>Landscaping (Large Tree, Small Tree, Ground Cover) Excluding Pond 2</t>
  </si>
  <si>
    <t xml:space="preserve">PVC Water Line 1.5 inch </t>
  </si>
  <si>
    <t>PVC Water Line 1.0 inch</t>
  </si>
  <si>
    <t>Unsuitable materials excavation* (Quantity Undefined)</t>
  </si>
  <si>
    <t>Sewer Systems Charges (Estimated)</t>
  </si>
  <si>
    <t>SP 111</t>
  </si>
  <si>
    <t>$</t>
  </si>
  <si>
    <t>Total Base Bid (written):</t>
  </si>
  <si>
    <t>Total Bid Alternate 1</t>
  </si>
  <si>
    <t xml:space="preserve">Multi-use field </t>
  </si>
  <si>
    <t>Fred George Basin Greenway</t>
  </si>
  <si>
    <t xml:space="preserve">Mobilization </t>
  </si>
  <si>
    <t>Total Section A</t>
  </si>
  <si>
    <t>Total SectionB</t>
  </si>
  <si>
    <t>Total Section C</t>
  </si>
  <si>
    <t xml:space="preserve">Resrtoom and Concession Building </t>
  </si>
  <si>
    <t>Total Bid Alternate 1 (written):</t>
  </si>
  <si>
    <t>Miscellaneous Signage for Roads/Parking</t>
  </si>
  <si>
    <t>Total Site (Pond 1, Pond 2, &amp; Trailhead)</t>
  </si>
  <si>
    <t>Total Section D</t>
  </si>
  <si>
    <t>Unit Price</t>
  </si>
  <si>
    <t>Item Price</t>
  </si>
  <si>
    <t>E.  Bid Alternate 1:  Extend Water and Sewer to Museum Site</t>
  </si>
  <si>
    <t>D.  Restroom and Concession Building</t>
  </si>
  <si>
    <t>C.  Multi-Purpose Field</t>
  </si>
  <si>
    <t>B.  Baseball Field</t>
  </si>
  <si>
    <t>A.  Site Construction</t>
  </si>
  <si>
    <t>Total Base Bid (Sections A through D):</t>
  </si>
  <si>
    <t>SP 112</t>
  </si>
  <si>
    <t>SP 113</t>
  </si>
  <si>
    <t>Trash Recepticles (Per ADDENDUM 2)</t>
  </si>
  <si>
    <t>Recycle Recepticles (Per ADDENDUM 2)</t>
  </si>
  <si>
    <t>Attachment #2:  Pay Item Sheet (Revised 11-7-14 Addendum 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</si>
</sst>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\$#,##0.00"/>
    <numFmt numFmtId="165" formatCode="#,##0.00;[Red]#,##0.00"/>
    <numFmt numFmtId="166" formatCode="mmmm\ d&quot;, &quot;yyyy"/>
    <numFmt numFmtId="167" formatCode="0.0"/>
    <numFmt numFmtId="168" formatCode="\$#,##0_);&quot;($&quot;#,##0\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.00;[Red]&quot;$&quot;#,##0.00"/>
    <numFmt numFmtId="176" formatCode="&quot;$&quot;#,##0"/>
    <numFmt numFmtId="177" formatCode="0.000"/>
  </numFmts>
  <fonts count="58">
    <font>
      <sz val="12"/>
      <name val="Arial"/>
      <family val="2"/>
    </font>
    <font>
      <sz val="10"/>
      <name val="Arial"/>
      <family val="0"/>
    </font>
    <font>
      <sz val="9.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9.5"/>
      <name val="Univers 45 Light"/>
      <family val="2"/>
    </font>
    <font>
      <sz val="9.5"/>
      <name val="Univers 45 Light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 horizontal="center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3">
    <xf numFmtId="2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>
      <alignment/>
    </xf>
    <xf numFmtId="2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Font="1" applyBorder="1" applyAlignment="1">
      <alignment/>
    </xf>
    <xf numFmtId="2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vertical="top"/>
    </xf>
    <xf numFmtId="1" fontId="2" fillId="0" borderId="0" xfId="0" applyNumberFormat="1" applyFont="1" applyFill="1" applyAlignment="1" applyProtection="1">
      <alignment vertical="top"/>
      <protection locked="0"/>
    </xf>
    <xf numFmtId="2" fontId="0" fillId="0" borderId="0" xfId="0" applyFill="1" applyAlignment="1">
      <alignment vertical="top"/>
    </xf>
    <xf numFmtId="169" fontId="0" fillId="0" borderId="0" xfId="0" applyNumberFormat="1" applyFont="1" applyFill="1" applyAlignment="1">
      <alignment vertical="top"/>
    </xf>
    <xf numFmtId="169" fontId="13" fillId="0" borderId="0" xfId="0" applyNumberFormat="1" applyFont="1" applyFill="1" applyAlignment="1">
      <alignment vertical="top"/>
    </xf>
    <xf numFmtId="2" fontId="0" fillId="0" borderId="0" xfId="0" applyFont="1" applyFill="1" applyAlignment="1">
      <alignment vertical="top"/>
    </xf>
    <xf numFmtId="169" fontId="0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/>
    </xf>
    <xf numFmtId="2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11" xfId="0" applyFont="1" applyFill="1" applyBorder="1" applyAlignment="1">
      <alignment/>
    </xf>
    <xf numFmtId="167" fontId="5" fillId="0" borderId="12" xfId="0" applyNumberFormat="1" applyFont="1" applyFill="1" applyBorder="1" applyAlignment="1" applyProtection="1">
      <alignment/>
      <protection locked="0"/>
    </xf>
    <xf numFmtId="167" fontId="0" fillId="0" borderId="12" xfId="0" applyNumberFormat="1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>
      <alignment/>
    </xf>
    <xf numFmtId="167" fontId="5" fillId="0" borderId="12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right" vertical="top"/>
    </xf>
    <xf numFmtId="164" fontId="0" fillId="0" borderId="13" xfId="0" applyNumberFormat="1" applyFont="1" applyFill="1" applyBorder="1" applyAlignment="1">
      <alignment horizontal="right"/>
    </xf>
    <xf numFmtId="164" fontId="5" fillId="33" borderId="14" xfId="0" applyNumberFormat="1" applyFont="1" applyFill="1" applyBorder="1" applyAlignment="1">
      <alignment horizontal="right"/>
    </xf>
    <xf numFmtId="167" fontId="5" fillId="0" borderId="15" xfId="0" applyNumberFormat="1" applyFont="1" applyFill="1" applyBorder="1" applyAlignment="1" applyProtection="1">
      <alignment/>
      <protection locked="0"/>
    </xf>
    <xf numFmtId="167" fontId="5" fillId="0" borderId="16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49" fontId="0" fillId="10" borderId="20" xfId="0" applyNumberFormat="1" applyFont="1" applyFill="1" applyBorder="1" applyAlignment="1">
      <alignment horizontal="left"/>
    </xf>
    <xf numFmtId="0" fontId="5" fillId="10" borderId="0" xfId="0" applyNumberFormat="1" applyFont="1" applyFill="1" applyBorder="1" applyAlignment="1">
      <alignment vertical="top"/>
    </xf>
    <xf numFmtId="0" fontId="0" fillId="10" borderId="0" xfId="0" applyNumberFormat="1" applyFill="1" applyBorder="1" applyAlignment="1">
      <alignment horizontal="center" vertical="top"/>
    </xf>
    <xf numFmtId="164" fontId="0" fillId="10" borderId="0" xfId="0" applyNumberFormat="1" applyFont="1" applyFill="1" applyBorder="1" applyAlignment="1">
      <alignment horizontal="right" vertical="top"/>
    </xf>
    <xf numFmtId="164" fontId="0" fillId="10" borderId="13" xfId="0" applyNumberFormat="1" applyFont="1" applyFill="1" applyBorder="1" applyAlignment="1">
      <alignment horizontal="right"/>
    </xf>
    <xf numFmtId="49" fontId="0" fillId="10" borderId="0" xfId="0" applyNumberFormat="1" applyFill="1" applyBorder="1" applyAlignment="1">
      <alignment horizontal="left"/>
    </xf>
    <xf numFmtId="0" fontId="5" fillId="10" borderId="0" xfId="0" applyNumberFormat="1" applyFont="1" applyFill="1" applyBorder="1" applyAlignment="1">
      <alignment/>
    </xf>
    <xf numFmtId="164" fontId="0" fillId="10" borderId="13" xfId="0" applyNumberFormat="1" applyFont="1" applyFill="1" applyBorder="1" applyAlignment="1">
      <alignment/>
    </xf>
    <xf numFmtId="0" fontId="0" fillId="10" borderId="0" xfId="0" applyNumberFormat="1" applyFill="1" applyBorder="1" applyAlignment="1">
      <alignment/>
    </xf>
    <xf numFmtId="164" fontId="0" fillId="10" borderId="0" xfId="0" applyNumberFormat="1" applyFont="1" applyFill="1" applyBorder="1" applyAlignment="1">
      <alignment horizontal="right"/>
    </xf>
    <xf numFmtId="1" fontId="0" fillId="10" borderId="0" xfId="0" applyNumberFormat="1" applyFont="1" applyFill="1" applyBorder="1" applyAlignment="1">
      <alignment/>
    </xf>
    <xf numFmtId="0" fontId="0" fillId="10" borderId="0" xfId="0" applyNumberForma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right"/>
    </xf>
    <xf numFmtId="3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 horizontal="center"/>
    </xf>
    <xf numFmtId="164" fontId="0" fillId="34" borderId="21" xfId="0" applyNumberFormat="1" applyFont="1" applyFill="1" applyBorder="1" applyAlignment="1">
      <alignment horizontal="right"/>
    </xf>
    <xf numFmtId="164" fontId="0" fillId="34" borderId="22" xfId="0" applyNumberFormat="1" applyFont="1" applyFill="1" applyBorder="1" applyAlignment="1">
      <alignment/>
    </xf>
    <xf numFmtId="164" fontId="0" fillId="34" borderId="22" xfId="0" applyNumberFormat="1" applyFont="1" applyFill="1" applyBorder="1" applyAlignment="1">
      <alignment horizontal="right"/>
    </xf>
    <xf numFmtId="167" fontId="5" fillId="34" borderId="23" xfId="0" applyNumberFormat="1" applyFont="1" applyFill="1" applyBorder="1" applyAlignment="1" applyProtection="1">
      <alignment vertical="top"/>
      <protection locked="0"/>
    </xf>
    <xf numFmtId="3" fontId="0" fillId="34" borderId="21" xfId="0" applyNumberFormat="1" applyFont="1" applyFill="1" applyBorder="1" applyAlignment="1">
      <alignment horizontal="right" vertical="top"/>
    </xf>
    <xf numFmtId="0" fontId="0" fillId="34" borderId="21" xfId="0" applyNumberFormat="1" applyFill="1" applyBorder="1" applyAlignment="1">
      <alignment horizontal="center" vertical="top"/>
    </xf>
    <xf numFmtId="164" fontId="0" fillId="34" borderId="21" xfId="0" applyNumberFormat="1" applyFont="1" applyFill="1" applyBorder="1" applyAlignment="1">
      <alignment horizontal="right" vertical="top"/>
    </xf>
    <xf numFmtId="167" fontId="5" fillId="34" borderId="23" xfId="0" applyNumberFormat="1" applyFont="1" applyFill="1" applyBorder="1" applyAlignment="1" applyProtection="1">
      <alignment vertical="center"/>
      <protection locked="0"/>
    </xf>
    <xf numFmtId="3" fontId="0" fillId="34" borderId="21" xfId="0" applyNumberFormat="1" applyFont="1" applyFill="1" applyBorder="1" applyAlignment="1">
      <alignment horizontal="right" vertical="center"/>
    </xf>
    <xf numFmtId="0" fontId="0" fillId="34" borderId="21" xfId="0" applyNumberForma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right" vertical="center"/>
    </xf>
    <xf numFmtId="164" fontId="0" fillId="34" borderId="22" xfId="0" applyNumberFormat="1" applyFont="1" applyFill="1" applyBorder="1" applyAlignment="1">
      <alignment horizontal="right" vertical="center"/>
    </xf>
    <xf numFmtId="167" fontId="5" fillId="34" borderId="23" xfId="0" applyNumberFormat="1" applyFont="1" applyFill="1" applyBorder="1" applyAlignment="1" applyProtection="1">
      <alignment/>
      <protection locked="0"/>
    </xf>
    <xf numFmtId="3" fontId="53" fillId="34" borderId="21" xfId="0" applyNumberFormat="1" applyFont="1" applyFill="1" applyBorder="1" applyAlignment="1">
      <alignment/>
    </xf>
    <xf numFmtId="0" fontId="0" fillId="34" borderId="21" xfId="0" applyNumberFormat="1" applyFont="1" applyFill="1" applyBorder="1" applyAlignment="1">
      <alignment horizontal="center" vertical="top"/>
    </xf>
    <xf numFmtId="164" fontId="53" fillId="34" borderId="21" xfId="0" applyNumberFormat="1" applyFont="1" applyFill="1" applyBorder="1" applyAlignment="1">
      <alignment horizontal="right"/>
    </xf>
    <xf numFmtId="168" fontId="53" fillId="34" borderId="21" xfId="0" applyNumberFormat="1" applyFont="1" applyFill="1" applyBorder="1" applyAlignment="1">
      <alignment horizontal="center"/>
    </xf>
    <xf numFmtId="1" fontId="5" fillId="34" borderId="23" xfId="0" applyNumberFormat="1" applyFont="1" applyFill="1" applyBorder="1" applyAlignment="1" applyProtection="1" quotePrefix="1">
      <alignment horizontal="left"/>
      <protection locked="0"/>
    </xf>
    <xf numFmtId="1" fontId="5" fillId="34" borderId="23" xfId="0" applyNumberFormat="1" applyFont="1" applyFill="1" applyBorder="1" applyAlignment="1" applyProtection="1" quotePrefix="1">
      <alignment horizontal="left" vertical="top"/>
      <protection locked="0"/>
    </xf>
    <xf numFmtId="0" fontId="0" fillId="34" borderId="21" xfId="0" applyNumberFormat="1" applyFon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0" fontId="0" fillId="34" borderId="24" xfId="0" applyNumberFormat="1" applyFont="1" applyFill="1" applyBorder="1" applyAlignment="1">
      <alignment/>
    </xf>
    <xf numFmtId="49" fontId="0" fillId="34" borderId="24" xfId="0" applyNumberFormat="1" applyFill="1" applyBorder="1" applyAlignment="1">
      <alignment horizontal="left"/>
    </xf>
    <xf numFmtId="49" fontId="0" fillId="34" borderId="24" xfId="0" applyNumberFormat="1" applyFill="1" applyBorder="1" applyAlignment="1">
      <alignment horizontal="left" vertical="center" wrapText="1"/>
    </xf>
    <xf numFmtId="0" fontId="53" fillId="34" borderId="24" xfId="0" applyNumberFormat="1" applyFont="1" applyFill="1" applyBorder="1" applyAlignment="1">
      <alignment/>
    </xf>
    <xf numFmtId="0" fontId="0" fillId="34" borderId="24" xfId="0" applyNumberFormat="1" applyFill="1" applyBorder="1" applyAlignment="1">
      <alignment/>
    </xf>
    <xf numFmtId="164" fontId="0" fillId="34" borderId="21" xfId="0" applyNumberFormat="1" applyFont="1" applyFill="1" applyBorder="1" applyAlignment="1">
      <alignment horizontal="right" vertical="top"/>
    </xf>
    <xf numFmtId="0" fontId="54" fillId="34" borderId="23" xfId="0" applyNumberFormat="1" applyFont="1" applyFill="1" applyBorder="1" applyAlignment="1">
      <alignment/>
    </xf>
    <xf numFmtId="0" fontId="53" fillId="34" borderId="24" xfId="0" applyNumberFormat="1" applyFont="1" applyFill="1" applyBorder="1" applyAlignment="1">
      <alignment wrapText="1"/>
    </xf>
    <xf numFmtId="0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 horizontal="center"/>
    </xf>
    <xf numFmtId="164" fontId="5" fillId="35" borderId="0" xfId="0" applyNumberFormat="1" applyFont="1" applyFill="1" applyBorder="1" applyAlignment="1">
      <alignment horizontal="right"/>
    </xf>
    <xf numFmtId="1" fontId="3" fillId="34" borderId="0" xfId="0" applyNumberFormat="1" applyFont="1" applyFill="1" applyAlignment="1">
      <alignment horizontal="left"/>
    </xf>
    <xf numFmtId="2" fontId="0" fillId="34" borderId="0" xfId="0" applyFill="1" applyAlignment="1">
      <alignment/>
    </xf>
    <xf numFmtId="0" fontId="55" fillId="34" borderId="0" xfId="44" applyNumberFormat="1" applyFont="1" applyFill="1" applyAlignment="1">
      <alignment horizontal="center"/>
    </xf>
    <xf numFmtId="1" fontId="55" fillId="34" borderId="0" xfId="0" applyNumberFormat="1" applyFont="1" applyFill="1" applyAlignment="1">
      <alignment horizontal="center" vertical="center"/>
    </xf>
    <xf numFmtId="1" fontId="55" fillId="34" borderId="0" xfId="0" applyNumberFormat="1" applyFont="1" applyFill="1" applyAlignment="1">
      <alignment horizontal="center"/>
    </xf>
    <xf numFmtId="0" fontId="6" fillId="34" borderId="12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left"/>
    </xf>
    <xf numFmtId="3" fontId="0" fillId="34" borderId="0" xfId="0" applyNumberFormat="1" applyFont="1" applyFill="1" applyBorder="1" applyAlignment="1">
      <alignment/>
    </xf>
    <xf numFmtId="2" fontId="0" fillId="34" borderId="0" xfId="0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right" vertical="center"/>
    </xf>
    <xf numFmtId="165" fontId="5" fillId="34" borderId="13" xfId="0" applyNumberFormat="1" applyFont="1" applyFill="1" applyBorder="1" applyAlignment="1">
      <alignment horizontal="left"/>
    </xf>
    <xf numFmtId="0" fontId="7" fillId="34" borderId="12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/>
    </xf>
    <xf numFmtId="165" fontId="0" fillId="34" borderId="13" xfId="0" applyNumberFormat="1" applyFill="1" applyBorder="1" applyAlignment="1">
      <alignment/>
    </xf>
    <xf numFmtId="166" fontId="5" fillId="34" borderId="12" xfId="0" applyNumberFormat="1" applyFont="1" applyFill="1" applyBorder="1" applyAlignment="1">
      <alignment horizontal="left"/>
    </xf>
    <xf numFmtId="166" fontId="5" fillId="34" borderId="0" xfId="0" applyNumberFormat="1" applyFont="1" applyFill="1" applyBorder="1" applyAlignment="1">
      <alignment horizontal="left"/>
    </xf>
    <xf numFmtId="166" fontId="5" fillId="34" borderId="15" xfId="0" applyNumberFormat="1" applyFont="1" applyFill="1" applyBorder="1" applyAlignment="1">
      <alignment horizontal="left"/>
    </xf>
    <xf numFmtId="166" fontId="5" fillId="34" borderId="25" xfId="0" applyNumberFormat="1" applyFont="1" applyFill="1" applyBorder="1" applyAlignment="1">
      <alignment horizontal="left"/>
    </xf>
    <xf numFmtId="3" fontId="0" fillId="34" borderId="25" xfId="0" applyNumberFormat="1" applyFont="1" applyFill="1" applyBorder="1" applyAlignment="1">
      <alignment/>
    </xf>
    <xf numFmtId="2" fontId="0" fillId="34" borderId="25" xfId="0" applyFont="1" applyFill="1" applyBorder="1" applyAlignment="1">
      <alignment horizontal="center"/>
    </xf>
    <xf numFmtId="164" fontId="5" fillId="34" borderId="25" xfId="0" applyNumberFormat="1" applyFont="1" applyFill="1" applyBorder="1" applyAlignment="1">
      <alignment horizontal="right" vertical="center"/>
    </xf>
    <xf numFmtId="165" fontId="0" fillId="34" borderId="26" xfId="0" applyNumberFormat="1" applyFill="1" applyBorder="1" applyAlignment="1">
      <alignment/>
    </xf>
    <xf numFmtId="1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 applyProtection="1">
      <alignment/>
      <protection locked="0"/>
    </xf>
    <xf numFmtId="167" fontId="5" fillId="34" borderId="15" xfId="0" applyNumberFormat="1" applyFont="1" applyFill="1" applyBorder="1" applyAlignment="1" applyProtection="1">
      <alignment/>
      <protection locked="0"/>
    </xf>
    <xf numFmtId="0" fontId="8" fillId="34" borderId="27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 horizontal="center"/>
    </xf>
    <xf numFmtId="164" fontId="5" fillId="34" borderId="25" xfId="0" applyNumberFormat="1" applyFont="1" applyFill="1" applyBorder="1" applyAlignment="1">
      <alignment horizontal="right"/>
    </xf>
    <xf numFmtId="165" fontId="5" fillId="34" borderId="26" xfId="0" applyNumberFormat="1" applyFont="1" applyFill="1" applyBorder="1" applyAlignment="1">
      <alignment/>
    </xf>
    <xf numFmtId="2" fontId="1" fillId="34" borderId="0" xfId="0" applyFont="1" applyFill="1" applyAlignment="1">
      <alignment/>
    </xf>
    <xf numFmtId="2" fontId="0" fillId="34" borderId="0" xfId="0" applyFont="1" applyFill="1" applyAlignment="1">
      <alignment/>
    </xf>
    <xf numFmtId="1" fontId="56" fillId="34" borderId="0" xfId="0" applyNumberFormat="1" applyFont="1" applyFill="1" applyAlignment="1">
      <alignment horizontal="center"/>
    </xf>
    <xf numFmtId="167" fontId="5" fillId="34" borderId="28" xfId="0" applyNumberFormat="1" applyFont="1" applyFill="1" applyBorder="1" applyAlignment="1" applyProtection="1">
      <alignment/>
      <protection locked="0"/>
    </xf>
    <xf numFmtId="0" fontId="8" fillId="34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 horizontal="center"/>
    </xf>
    <xf numFmtId="164" fontId="5" fillId="34" borderId="30" xfId="0" applyNumberFormat="1" applyFont="1" applyFill="1" applyBorder="1" applyAlignment="1">
      <alignment horizontal="right"/>
    </xf>
    <xf numFmtId="164" fontId="5" fillId="34" borderId="31" xfId="0" applyNumberFormat="1" applyFont="1" applyFill="1" applyBorder="1" applyAlignment="1">
      <alignment/>
    </xf>
    <xf numFmtId="169" fontId="0" fillId="34" borderId="0" xfId="0" applyNumberFormat="1" applyFont="1" applyFill="1" applyAlignment="1">
      <alignment/>
    </xf>
    <xf numFmtId="2" fontId="0" fillId="34" borderId="0" xfId="0" applyFont="1" applyFill="1" applyAlignment="1">
      <alignment/>
    </xf>
    <xf numFmtId="169" fontId="0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 vertical="top"/>
    </xf>
    <xf numFmtId="1" fontId="2" fillId="34" borderId="0" xfId="0" applyNumberFormat="1" applyFont="1" applyFill="1" applyAlignment="1" applyProtection="1">
      <alignment vertical="top"/>
      <protection locked="0"/>
    </xf>
    <xf numFmtId="2" fontId="0" fillId="34" borderId="0" xfId="0" applyFill="1" applyAlignment="1">
      <alignment vertical="top"/>
    </xf>
    <xf numFmtId="169" fontId="0" fillId="34" borderId="0" xfId="0" applyNumberFormat="1" applyFont="1" applyFill="1" applyAlignment="1">
      <alignment vertical="top"/>
    </xf>
    <xf numFmtId="0" fontId="55" fillId="34" borderId="0" xfId="44" applyNumberFormat="1" applyFont="1" applyFill="1" applyAlignment="1">
      <alignment horizontal="center" vertical="top"/>
    </xf>
    <xf numFmtId="1" fontId="55" fillId="34" borderId="0" xfId="0" applyNumberFormat="1" applyFont="1" applyFill="1" applyAlignment="1">
      <alignment horizontal="center" vertical="top"/>
    </xf>
    <xf numFmtId="0" fontId="55" fillId="34" borderId="0" xfId="44" applyNumberFormat="1" applyFont="1" applyFill="1" applyAlignment="1">
      <alignment horizontal="center" vertical="center"/>
    </xf>
    <xf numFmtId="0" fontId="53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 applyProtection="1">
      <alignment/>
      <protection locked="0"/>
    </xf>
    <xf numFmtId="3" fontId="53" fillId="34" borderId="0" xfId="0" applyNumberFormat="1" applyFont="1" applyFill="1" applyAlignment="1">
      <alignment/>
    </xf>
    <xf numFmtId="44" fontId="1" fillId="34" borderId="0" xfId="44" applyFill="1" applyAlignment="1">
      <alignment horizontal="center" vertical="center"/>
    </xf>
    <xf numFmtId="0" fontId="5" fillId="35" borderId="32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 horizontal="center"/>
    </xf>
    <xf numFmtId="164" fontId="5" fillId="35" borderId="32" xfId="0" applyNumberFormat="1" applyFont="1" applyFill="1" applyBorder="1" applyAlignment="1">
      <alignment horizontal="right"/>
    </xf>
    <xf numFmtId="164" fontId="5" fillId="35" borderId="33" xfId="0" applyNumberFormat="1" applyFont="1" applyFill="1" applyBorder="1" applyAlignment="1">
      <alignment horizontal="right"/>
    </xf>
    <xf numFmtId="167" fontId="5" fillId="34" borderId="25" xfId="0" applyNumberFormat="1" applyFont="1" applyFill="1" applyBorder="1" applyAlignment="1" applyProtection="1">
      <alignment/>
      <protection locked="0"/>
    </xf>
    <xf numFmtId="167" fontId="5" fillId="34" borderId="34" xfId="0" applyNumberFormat="1" applyFont="1" applyFill="1" applyBorder="1" applyAlignment="1" applyProtection="1">
      <alignment/>
      <protection locked="0"/>
    </xf>
    <xf numFmtId="0" fontId="8" fillId="34" borderId="35" xfId="0" applyNumberFormat="1" applyFont="1" applyFill="1" applyBorder="1" applyAlignment="1">
      <alignment/>
    </xf>
    <xf numFmtId="3" fontId="5" fillId="34" borderId="35" xfId="0" applyNumberFormat="1" applyFont="1" applyFill="1" applyBorder="1" applyAlignment="1">
      <alignment/>
    </xf>
    <xf numFmtId="3" fontId="5" fillId="34" borderId="35" xfId="0" applyNumberFormat="1" applyFont="1" applyFill="1" applyBorder="1" applyAlignment="1">
      <alignment horizontal="center"/>
    </xf>
    <xf numFmtId="164" fontId="5" fillId="34" borderId="35" xfId="0" applyNumberFormat="1" applyFont="1" applyFill="1" applyBorder="1" applyAlignment="1">
      <alignment horizontal="right"/>
    </xf>
    <xf numFmtId="164" fontId="5" fillId="34" borderId="36" xfId="0" applyNumberFormat="1" applyFon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164" fontId="5" fillId="34" borderId="26" xfId="0" applyNumberFormat="1" applyFont="1" applyFill="1" applyBorder="1" applyAlignment="1">
      <alignment horizontal="right"/>
    </xf>
    <xf numFmtId="167" fontId="5" fillId="34" borderId="16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right"/>
    </xf>
    <xf numFmtId="164" fontId="5" fillId="34" borderId="17" xfId="0" applyNumberFormat="1" applyFont="1" applyFill="1" applyBorder="1" applyAlignment="1">
      <alignment/>
    </xf>
    <xf numFmtId="0" fontId="5" fillId="36" borderId="37" xfId="0" applyNumberFormat="1" applyFont="1" applyFill="1" applyBorder="1" applyAlignment="1">
      <alignment/>
    </xf>
    <xf numFmtId="167" fontId="5" fillId="36" borderId="27" xfId="0" applyNumberFormat="1" applyFont="1" applyFill="1" applyBorder="1" applyAlignment="1" applyProtection="1">
      <alignment/>
      <protection locked="0"/>
    </xf>
    <xf numFmtId="3" fontId="5" fillId="36" borderId="27" xfId="0" applyNumberFormat="1" applyFont="1" applyFill="1" applyBorder="1" applyAlignment="1">
      <alignment/>
    </xf>
    <xf numFmtId="3" fontId="5" fillId="36" borderId="27" xfId="0" applyNumberFormat="1" applyFont="1" applyFill="1" applyBorder="1" applyAlignment="1">
      <alignment horizontal="center"/>
    </xf>
    <xf numFmtId="164" fontId="5" fillId="36" borderId="38" xfId="0" applyNumberFormat="1" applyFont="1" applyFill="1" applyBorder="1" applyAlignment="1">
      <alignment horizontal="right"/>
    </xf>
    <xf numFmtId="167" fontId="5" fillId="34" borderId="12" xfId="0" applyNumberFormat="1" applyFont="1" applyFill="1" applyBorder="1" applyAlignment="1" applyProtection="1">
      <alignment/>
      <protection locked="0"/>
    </xf>
    <xf numFmtId="167" fontId="5" fillId="34" borderId="0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center"/>
    </xf>
    <xf numFmtId="164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/>
    </xf>
    <xf numFmtId="169" fontId="5" fillId="34" borderId="0" xfId="0" applyNumberFormat="1" applyFont="1" applyFill="1" applyBorder="1" applyAlignment="1">
      <alignment horizontal="right"/>
    </xf>
    <xf numFmtId="0" fontId="55" fillId="34" borderId="0" xfId="44" applyNumberFormat="1" applyFont="1" applyFill="1" applyBorder="1" applyAlignment="1">
      <alignment horizontal="center"/>
    </xf>
    <xf numFmtId="1" fontId="55" fillId="34" borderId="0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 horizontal="center"/>
    </xf>
    <xf numFmtId="167" fontId="5" fillId="34" borderId="0" xfId="0" applyNumberFormat="1" applyFont="1" applyFill="1" applyAlignment="1" applyProtection="1">
      <alignment/>
      <protection locked="0"/>
    </xf>
    <xf numFmtId="0" fontId="0" fillId="37" borderId="0" xfId="0" applyNumberFormat="1" applyFont="1" applyFill="1" applyAlignment="1">
      <alignment horizontal="center"/>
    </xf>
    <xf numFmtId="164" fontId="0" fillId="37" borderId="0" xfId="0" applyNumberFormat="1" applyFont="1" applyFill="1" applyAlignment="1">
      <alignment horizontal="right"/>
    </xf>
    <xf numFmtId="164" fontId="0" fillId="37" borderId="0" xfId="0" applyNumberFormat="1" applyFont="1" applyFill="1" applyAlignment="1">
      <alignment/>
    </xf>
    <xf numFmtId="3" fontId="0" fillId="37" borderId="0" xfId="0" applyNumberFormat="1" applyFont="1" applyFill="1" applyAlignment="1">
      <alignment horizontal="right"/>
    </xf>
    <xf numFmtId="3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 horizontal="center"/>
    </xf>
    <xf numFmtId="164" fontId="5" fillId="35" borderId="0" xfId="0" applyNumberFormat="1" applyFont="1" applyFill="1" applyBorder="1" applyAlignment="1">
      <alignment/>
    </xf>
    <xf numFmtId="167" fontId="5" fillId="37" borderId="0" xfId="0" applyNumberFormat="1" applyFont="1" applyFill="1" applyBorder="1" applyAlignment="1" applyProtection="1">
      <alignment/>
      <protection locked="0"/>
    </xf>
    <xf numFmtId="3" fontId="5" fillId="37" borderId="0" xfId="0" applyNumberFormat="1" applyFont="1" applyFill="1" applyBorder="1" applyAlignment="1">
      <alignment/>
    </xf>
    <xf numFmtId="3" fontId="5" fillId="37" borderId="0" xfId="0" applyNumberFormat="1" applyFont="1" applyFill="1" applyBorder="1" applyAlignment="1">
      <alignment horizontal="center"/>
    </xf>
    <xf numFmtId="164" fontId="5" fillId="37" borderId="0" xfId="0" applyNumberFormat="1" applyFont="1" applyFill="1" applyBorder="1" applyAlignment="1">
      <alignment horizontal="right"/>
    </xf>
    <xf numFmtId="164" fontId="5" fillId="37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right"/>
    </xf>
    <xf numFmtId="164" fontId="5" fillId="38" borderId="0" xfId="0" applyNumberFormat="1" applyFont="1" applyFill="1" applyBorder="1" applyAlignment="1">
      <alignment/>
    </xf>
    <xf numFmtId="2" fontId="0" fillId="34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/>
    </xf>
    <xf numFmtId="165" fontId="0" fillId="34" borderId="0" xfId="0" applyNumberFormat="1" applyFont="1" applyFill="1" applyBorder="1" applyAlignment="1">
      <alignment/>
    </xf>
    <xf numFmtId="2" fontId="2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2" fontId="0" fillId="34" borderId="0" xfId="0" applyFont="1" applyFill="1" applyAlignment="1">
      <alignment horizontal="center"/>
    </xf>
    <xf numFmtId="164" fontId="0" fillId="34" borderId="0" xfId="0" applyNumberFormat="1" applyFont="1" applyFill="1" applyAlignment="1">
      <alignment horizontal="right"/>
    </xf>
    <xf numFmtId="165" fontId="0" fillId="34" borderId="0" xfId="0" applyNumberFormat="1" applyFont="1" applyFill="1" applyAlignment="1">
      <alignment/>
    </xf>
    <xf numFmtId="1" fontId="57" fillId="34" borderId="0" xfId="0" applyNumberFormat="1" applyFont="1" applyFill="1" applyAlignment="1">
      <alignment horizontal="center"/>
    </xf>
    <xf numFmtId="164" fontId="5" fillId="39" borderId="0" xfId="0" applyNumberFormat="1" applyFont="1" applyFill="1" applyBorder="1" applyAlignment="1">
      <alignment/>
    </xf>
    <xf numFmtId="1" fontId="10" fillId="34" borderId="0" xfId="0" applyNumberFormat="1" applyFont="1" applyFill="1" applyAlignment="1">
      <alignment/>
    </xf>
    <xf numFmtId="164" fontId="10" fillId="34" borderId="0" xfId="0" applyNumberFormat="1" applyFont="1" applyFill="1" applyAlignment="1">
      <alignment/>
    </xf>
    <xf numFmtId="164" fontId="9" fillId="34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164" fontId="5" fillId="34" borderId="25" xfId="0" applyNumberFormat="1" applyFont="1" applyFill="1" applyBorder="1" applyAlignment="1">
      <alignment horizontal="center"/>
    </xf>
    <xf numFmtId="165" fontId="5" fillId="34" borderId="26" xfId="0" applyNumberFormat="1" applyFont="1" applyFill="1" applyBorder="1" applyAlignment="1">
      <alignment horizontal="center"/>
    </xf>
    <xf numFmtId="167" fontId="5" fillId="34" borderId="39" xfId="0" applyNumberFormat="1" applyFont="1" applyFill="1" applyBorder="1" applyAlignment="1" applyProtection="1">
      <alignment vertical="center"/>
      <protection locked="0"/>
    </xf>
    <xf numFmtId="49" fontId="0" fillId="34" borderId="40" xfId="0" applyNumberFormat="1" applyFill="1" applyBorder="1" applyAlignment="1">
      <alignment horizontal="left" vertical="center"/>
    </xf>
    <xf numFmtId="3" fontId="0" fillId="34" borderId="41" xfId="0" applyNumberFormat="1" applyFont="1" applyFill="1" applyBorder="1" applyAlignment="1">
      <alignment horizontal="right" vertical="center"/>
    </xf>
    <xf numFmtId="0" fontId="0" fillId="34" borderId="41" xfId="0" applyNumberFormat="1" applyFill="1" applyBorder="1" applyAlignment="1">
      <alignment horizontal="center" vertical="center"/>
    </xf>
    <xf numFmtId="164" fontId="0" fillId="34" borderId="41" xfId="0" applyNumberFormat="1" applyFont="1" applyFill="1" applyBorder="1" applyAlignment="1">
      <alignment horizontal="right" vertical="center"/>
    </xf>
    <xf numFmtId="164" fontId="0" fillId="34" borderId="42" xfId="0" applyNumberFormat="1" applyFont="1" applyFill="1" applyBorder="1" applyAlignment="1">
      <alignment horizontal="right" vertical="center"/>
    </xf>
    <xf numFmtId="0" fontId="0" fillId="34" borderId="0" xfId="0" applyNumberFormat="1" applyFont="1" applyFill="1" applyBorder="1" applyAlignment="1">
      <alignment horizontal="center"/>
    </xf>
    <xf numFmtId="164" fontId="0" fillId="34" borderId="13" xfId="0" applyNumberFormat="1" applyFont="1" applyFill="1" applyBorder="1" applyAlignment="1">
      <alignment/>
    </xf>
    <xf numFmtId="167" fontId="5" fillId="34" borderId="43" xfId="0" applyNumberFormat="1" applyFont="1" applyFill="1" applyBorder="1" applyAlignment="1" applyProtection="1">
      <alignment/>
      <protection locked="0"/>
    </xf>
    <xf numFmtId="0" fontId="8" fillId="34" borderId="32" xfId="0" applyNumberFormat="1" applyFont="1" applyFill="1" applyBorder="1" applyAlignment="1">
      <alignment/>
    </xf>
    <xf numFmtId="3" fontId="5" fillId="34" borderId="32" xfId="0" applyNumberFormat="1" applyFont="1" applyFill="1" applyBorder="1" applyAlignment="1">
      <alignment/>
    </xf>
    <xf numFmtId="3" fontId="5" fillId="34" borderId="32" xfId="0" applyNumberFormat="1" applyFont="1" applyFill="1" applyBorder="1" applyAlignment="1">
      <alignment horizontal="center"/>
    </xf>
    <xf numFmtId="164" fontId="5" fillId="34" borderId="32" xfId="0" applyNumberFormat="1" applyFont="1" applyFill="1" applyBorder="1" applyAlignment="1">
      <alignment horizontal="right"/>
    </xf>
    <xf numFmtId="164" fontId="5" fillId="34" borderId="44" xfId="0" applyNumberFormat="1" applyFont="1" applyFill="1" applyBorder="1" applyAlignment="1">
      <alignment/>
    </xf>
    <xf numFmtId="0" fontId="5" fillId="36" borderId="45" xfId="0" applyNumberFormat="1" applyFont="1" applyFill="1" applyBorder="1" applyAlignment="1">
      <alignment/>
    </xf>
    <xf numFmtId="0" fontId="5" fillId="35" borderId="45" xfId="0" applyNumberFormat="1" applyFont="1" applyFill="1" applyBorder="1" applyAlignment="1">
      <alignment/>
    </xf>
    <xf numFmtId="0" fontId="5" fillId="35" borderId="27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 horizontal="center"/>
    </xf>
    <xf numFmtId="164" fontId="5" fillId="35" borderId="27" xfId="0" applyNumberFormat="1" applyFont="1" applyFill="1" applyBorder="1" applyAlignment="1">
      <alignment horizontal="right"/>
    </xf>
    <xf numFmtId="164" fontId="5" fillId="35" borderId="38" xfId="0" applyNumberFormat="1" applyFont="1" applyFill="1" applyBorder="1" applyAlignment="1">
      <alignment horizontal="right"/>
    </xf>
    <xf numFmtId="167" fontId="5" fillId="34" borderId="46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>
      <alignment wrapText="1"/>
    </xf>
    <xf numFmtId="3" fontId="0" fillId="34" borderId="48" xfId="0" applyNumberFormat="1" applyFont="1" applyFill="1" applyBorder="1" applyAlignment="1">
      <alignment vertical="center"/>
    </xf>
    <xf numFmtId="3" fontId="0" fillId="34" borderId="48" xfId="0" applyNumberFormat="1" applyFont="1" applyFill="1" applyBorder="1" applyAlignment="1">
      <alignment horizontal="center" vertical="center"/>
    </xf>
    <xf numFmtId="164" fontId="0" fillId="34" borderId="48" xfId="0" applyNumberFormat="1" applyFont="1" applyFill="1" applyBorder="1" applyAlignment="1">
      <alignment horizontal="right" vertical="center"/>
    </xf>
    <xf numFmtId="164" fontId="0" fillId="34" borderId="49" xfId="0" applyNumberFormat="1" applyFont="1" applyFill="1" applyBorder="1" applyAlignment="1">
      <alignment vertical="center"/>
    </xf>
    <xf numFmtId="167" fontId="5" fillId="34" borderId="50" xfId="0" applyNumberFormat="1" applyFont="1" applyFill="1" applyBorder="1" applyAlignment="1" applyProtection="1">
      <alignment vertical="top"/>
      <protection locked="0"/>
    </xf>
    <xf numFmtId="0" fontId="0" fillId="34" borderId="47" xfId="0" applyNumberFormat="1" applyFill="1" applyBorder="1" applyAlignment="1">
      <alignment vertical="center" wrapText="1"/>
    </xf>
    <xf numFmtId="3" fontId="0" fillId="34" borderId="48" xfId="0" applyNumberFormat="1" applyFont="1" applyFill="1" applyBorder="1" applyAlignment="1">
      <alignment horizontal="right" vertical="center"/>
    </xf>
    <xf numFmtId="0" fontId="0" fillId="34" borderId="48" xfId="0" applyNumberFormat="1" applyFill="1" applyBorder="1" applyAlignment="1">
      <alignment horizontal="center" vertical="center"/>
    </xf>
    <xf numFmtId="164" fontId="0" fillId="34" borderId="48" xfId="0" applyNumberFormat="1" applyFont="1" applyFill="1" applyBorder="1" applyAlignment="1">
      <alignment horizontal="right" vertical="center"/>
    </xf>
    <xf numFmtId="164" fontId="0" fillId="34" borderId="51" xfId="0" applyNumberFormat="1" applyFont="1" applyFill="1" applyBorder="1" applyAlignment="1">
      <alignment horizontal="right" vertical="center"/>
    </xf>
    <xf numFmtId="167" fontId="5" fillId="40" borderId="12" xfId="0" applyNumberFormat="1" applyFont="1" applyFill="1" applyBorder="1" applyAlignment="1" applyProtection="1">
      <alignment/>
      <protection locked="0"/>
    </xf>
    <xf numFmtId="0" fontId="5" fillId="41" borderId="0" xfId="0" applyNumberFormat="1" applyFont="1" applyFill="1" applyBorder="1" applyAlignment="1">
      <alignment/>
    </xf>
    <xf numFmtId="3" fontId="5" fillId="41" borderId="0" xfId="0" applyNumberFormat="1" applyFont="1" applyFill="1" applyBorder="1" applyAlignment="1">
      <alignment/>
    </xf>
    <xf numFmtId="3" fontId="5" fillId="41" borderId="0" xfId="0" applyNumberFormat="1" applyFont="1" applyFill="1" applyBorder="1" applyAlignment="1">
      <alignment horizontal="center"/>
    </xf>
    <xf numFmtId="164" fontId="5" fillId="41" borderId="0" xfId="0" applyNumberFormat="1" applyFont="1" applyFill="1" applyBorder="1" applyAlignment="1">
      <alignment horizontal="right"/>
    </xf>
    <xf numFmtId="164" fontId="5" fillId="41" borderId="13" xfId="0" applyNumberFormat="1" applyFont="1" applyFill="1" applyBorder="1" applyAlignment="1">
      <alignment horizontal="right"/>
    </xf>
    <xf numFmtId="3" fontId="5" fillId="36" borderId="45" xfId="0" applyNumberFormat="1" applyFont="1" applyFill="1" applyBorder="1" applyAlignment="1">
      <alignment horizontal="left"/>
    </xf>
    <xf numFmtId="167" fontId="5" fillId="42" borderId="23" xfId="0" applyNumberFormat="1" applyFont="1" applyFill="1" applyBorder="1" applyAlignment="1" applyProtection="1">
      <alignment/>
      <protection locked="0"/>
    </xf>
    <xf numFmtId="0" fontId="54" fillId="42" borderId="24" xfId="0" applyNumberFormat="1" applyFont="1" applyFill="1" applyBorder="1" applyAlignment="1">
      <alignment/>
    </xf>
    <xf numFmtId="3" fontId="54" fillId="42" borderId="21" xfId="0" applyNumberFormat="1" applyFont="1" applyFill="1" applyBorder="1" applyAlignment="1">
      <alignment/>
    </xf>
    <xf numFmtId="168" fontId="54" fillId="42" borderId="21" xfId="0" applyNumberFormat="1" applyFont="1" applyFill="1" applyBorder="1" applyAlignment="1">
      <alignment horizontal="center"/>
    </xf>
    <xf numFmtId="164" fontId="54" fillId="42" borderId="21" xfId="0" applyNumberFormat="1" applyFont="1" applyFill="1" applyBorder="1" applyAlignment="1">
      <alignment horizontal="right"/>
    </xf>
    <xf numFmtId="164" fontId="5" fillId="42" borderId="22" xfId="0" applyNumberFormat="1" applyFont="1" applyFill="1" applyBorder="1" applyAlignment="1">
      <alignment horizontal="right"/>
    </xf>
    <xf numFmtId="166" fontId="5" fillId="34" borderId="12" xfId="0" applyNumberFormat="1" applyFont="1" applyFill="1" applyBorder="1" applyAlignment="1">
      <alignment horizontal="left"/>
    </xf>
    <xf numFmtId="166" fontId="5" fillId="34" borderId="0" xfId="0" applyNumberFormat="1" applyFont="1" applyFill="1" applyBorder="1" applyAlignment="1">
      <alignment horizontal="left"/>
    </xf>
    <xf numFmtId="0" fontId="4" fillId="34" borderId="16" xfId="0" applyNumberFormat="1" applyFont="1" applyFill="1" applyBorder="1" applyAlignment="1">
      <alignment wrapText="1"/>
    </xf>
    <xf numFmtId="0" fontId="4" fillId="34" borderId="11" xfId="0" applyNumberFormat="1" applyFont="1" applyFill="1" applyBorder="1" applyAlignment="1">
      <alignment wrapText="1"/>
    </xf>
    <xf numFmtId="0" fontId="4" fillId="34" borderId="17" xfId="0" applyNumberFormat="1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"/>
  <sheetViews>
    <sheetView tabSelected="1" view="pageBreakPreview" zoomScale="60" zoomScaleNormal="75" zoomScalePageLayoutView="70" workbookViewId="0" topLeftCell="A1">
      <selection activeCell="G3" sqref="G3"/>
    </sheetView>
  </sheetViews>
  <sheetFormatPr defaultColWidth="8.88671875" defaultRowHeight="24.75" customHeight="1"/>
  <cols>
    <col min="1" max="3" width="2.77734375" style="219" customWidth="1"/>
    <col min="4" max="4" width="11.77734375" style="146" customWidth="1"/>
    <col min="5" max="5" width="59.77734375" style="146" customWidth="1"/>
    <col min="6" max="6" width="9.88671875" style="220" bestFit="1" customWidth="1"/>
    <col min="7" max="7" width="9.77734375" style="221" customWidth="1"/>
    <col min="8" max="8" width="16.10546875" style="222" bestFit="1" customWidth="1"/>
    <col min="9" max="9" width="20.88671875" style="223" customWidth="1"/>
    <col min="10" max="10" width="8.88671875" style="106" customWidth="1"/>
    <col min="11" max="11" width="13.88671875" style="106" bestFit="1" customWidth="1"/>
    <col min="12" max="12" width="12.6640625" style="107" bestFit="1" customWidth="1"/>
    <col min="13" max="13" width="17.3359375" style="108" customWidth="1"/>
    <col min="14" max="14" width="8.88671875" style="109" customWidth="1"/>
    <col min="15" max="16384" width="8.88671875" style="106" customWidth="1"/>
  </cols>
  <sheetData>
    <row r="1" spans="1:9" ht="24.75" customHeight="1">
      <c r="A1" s="105"/>
      <c r="B1" s="105"/>
      <c r="C1" s="105"/>
      <c r="D1" s="280" t="s">
        <v>183</v>
      </c>
      <c r="E1" s="281"/>
      <c r="F1" s="281"/>
      <c r="G1" s="281"/>
      <c r="H1" s="281"/>
      <c r="I1" s="282"/>
    </row>
    <row r="2" spans="1:9" ht="24.75" customHeight="1">
      <c r="A2" s="105"/>
      <c r="B2" s="105"/>
      <c r="C2" s="105"/>
      <c r="D2" s="110" t="s">
        <v>161</v>
      </c>
      <c r="E2" s="111"/>
      <c r="F2" s="112"/>
      <c r="G2" s="113"/>
      <c r="H2" s="114"/>
      <c r="I2" s="115"/>
    </row>
    <row r="3" spans="1:9" ht="24.75" customHeight="1">
      <c r="A3" s="105"/>
      <c r="B3" s="105"/>
      <c r="C3" s="105"/>
      <c r="D3" s="116" t="s">
        <v>10</v>
      </c>
      <c r="E3" s="117"/>
      <c r="F3" s="112"/>
      <c r="G3" s="113"/>
      <c r="H3" s="114"/>
      <c r="I3" s="119"/>
    </row>
    <row r="4" spans="1:9" ht="24.75" customHeight="1">
      <c r="A4" s="105"/>
      <c r="B4" s="105"/>
      <c r="C4" s="105"/>
      <c r="D4" s="278"/>
      <c r="E4" s="279"/>
      <c r="F4" s="112"/>
      <c r="G4" s="113"/>
      <c r="H4" s="114"/>
      <c r="I4" s="119"/>
    </row>
    <row r="5" spans="1:9" ht="24.75" customHeight="1">
      <c r="A5" s="105"/>
      <c r="B5" s="105"/>
      <c r="C5" s="105"/>
      <c r="D5" s="120"/>
      <c r="E5" s="121"/>
      <c r="F5" s="112"/>
      <c r="G5" s="113"/>
      <c r="H5" s="114"/>
      <c r="I5" s="119"/>
    </row>
    <row r="6" spans="1:9" ht="24.75" customHeight="1" thickBot="1">
      <c r="A6" s="105"/>
      <c r="B6" s="105"/>
      <c r="C6" s="105"/>
      <c r="D6" s="122"/>
      <c r="E6" s="123"/>
      <c r="F6" s="124"/>
      <c r="G6" s="125"/>
      <c r="H6" s="126"/>
      <c r="I6" s="127"/>
    </row>
    <row r="7" spans="1:14" s="136" customFormat="1" ht="24.75" customHeight="1" thickBot="1">
      <c r="A7" s="128"/>
      <c r="B7" s="129"/>
      <c r="C7" s="128"/>
      <c r="D7" s="130" t="s">
        <v>177</v>
      </c>
      <c r="E7" s="131"/>
      <c r="F7" s="132"/>
      <c r="G7" s="133"/>
      <c r="H7" s="230" t="s">
        <v>171</v>
      </c>
      <c r="I7" s="231" t="s">
        <v>172</v>
      </c>
      <c r="K7" s="137"/>
      <c r="L7" s="107"/>
      <c r="M7" s="108"/>
      <c r="N7" s="138"/>
    </row>
    <row r="8" spans="1:11" ht="24.75" customHeight="1">
      <c r="A8" s="128"/>
      <c r="B8" s="129"/>
      <c r="C8" s="128"/>
      <c r="D8" s="139"/>
      <c r="E8" s="140"/>
      <c r="F8" s="141"/>
      <c r="G8" s="142"/>
      <c r="H8" s="143"/>
      <c r="I8" s="144"/>
      <c r="K8" s="145"/>
    </row>
    <row r="9" spans="1:14" s="146" customFormat="1" ht="24.75" customHeight="1">
      <c r="A9" s="128"/>
      <c r="B9" s="129"/>
      <c r="C9" s="128"/>
      <c r="D9" s="84" t="s">
        <v>89</v>
      </c>
      <c r="E9" s="93" t="s">
        <v>162</v>
      </c>
      <c r="F9" s="70"/>
      <c r="G9" s="71"/>
      <c r="H9" s="72"/>
      <c r="I9" s="73"/>
      <c r="K9" s="147"/>
      <c r="L9" s="107"/>
      <c r="M9" s="108"/>
      <c r="N9" s="109"/>
    </row>
    <row r="10" spans="1:14" s="146" customFormat="1" ht="24.75" customHeight="1">
      <c r="A10" s="128"/>
      <c r="B10" s="129"/>
      <c r="C10" s="128"/>
      <c r="D10" s="84" t="s">
        <v>46</v>
      </c>
      <c r="E10" s="93" t="s">
        <v>45</v>
      </c>
      <c r="F10" s="70">
        <v>1</v>
      </c>
      <c r="G10" s="71" t="s">
        <v>0</v>
      </c>
      <c r="H10" s="72"/>
      <c r="I10" s="74"/>
      <c r="K10" s="147"/>
      <c r="L10" s="107"/>
      <c r="M10" s="108"/>
      <c r="N10" s="109"/>
    </row>
    <row r="11" spans="1:14" s="150" customFormat="1" ht="24.75" customHeight="1">
      <c r="A11" s="148"/>
      <c r="B11" s="149"/>
      <c r="C11" s="148"/>
      <c r="D11" s="75" t="s">
        <v>47</v>
      </c>
      <c r="E11" s="94" t="s">
        <v>128</v>
      </c>
      <c r="F11" s="76">
        <v>1</v>
      </c>
      <c r="G11" s="77" t="s">
        <v>0</v>
      </c>
      <c r="H11" s="78"/>
      <c r="I11" s="74"/>
      <c r="K11" s="151"/>
      <c r="L11" s="152"/>
      <c r="M11" s="108"/>
      <c r="N11" s="153"/>
    </row>
    <row r="12" spans="1:14" s="150" customFormat="1" ht="24.75" customHeight="1">
      <c r="A12" s="148"/>
      <c r="B12" s="149"/>
      <c r="C12" s="148"/>
      <c r="D12" s="75" t="s">
        <v>51</v>
      </c>
      <c r="E12" s="94" t="s">
        <v>50</v>
      </c>
      <c r="F12" s="76">
        <v>4</v>
      </c>
      <c r="G12" s="77" t="s">
        <v>1</v>
      </c>
      <c r="H12" s="78"/>
      <c r="I12" s="74"/>
      <c r="K12" s="151"/>
      <c r="L12" s="152"/>
      <c r="M12" s="108"/>
      <c r="N12" s="153"/>
    </row>
    <row r="13" spans="1:14" s="150" customFormat="1" ht="24.75" customHeight="1">
      <c r="A13" s="148"/>
      <c r="B13" s="149"/>
      <c r="C13" s="148"/>
      <c r="D13" s="75" t="s">
        <v>49</v>
      </c>
      <c r="E13" s="94" t="s">
        <v>48</v>
      </c>
      <c r="F13" s="76">
        <v>19</v>
      </c>
      <c r="G13" s="77" t="s">
        <v>1</v>
      </c>
      <c r="H13" s="78"/>
      <c r="I13" s="74"/>
      <c r="K13" s="151"/>
      <c r="L13" s="152"/>
      <c r="M13" s="108"/>
      <c r="N13" s="153"/>
    </row>
    <row r="14" spans="1:14" s="150" customFormat="1" ht="24.75" customHeight="1">
      <c r="A14" s="148"/>
      <c r="B14" s="149"/>
      <c r="C14" s="148"/>
      <c r="D14" s="79" t="s">
        <v>53</v>
      </c>
      <c r="E14" s="95" t="s">
        <v>169</v>
      </c>
      <c r="F14" s="80">
        <f>(891526-80396)/43560+1.5</f>
        <v>20.120982552800733</v>
      </c>
      <c r="G14" s="81" t="s">
        <v>9</v>
      </c>
      <c r="H14" s="82"/>
      <c r="I14" s="83"/>
      <c r="K14" s="151"/>
      <c r="L14" s="152"/>
      <c r="M14" s="108"/>
      <c r="N14" s="153"/>
    </row>
    <row r="15" spans="1:14" s="150" customFormat="1" ht="24.75" customHeight="1">
      <c r="A15" s="148"/>
      <c r="B15" s="149"/>
      <c r="C15" s="148"/>
      <c r="D15" s="75" t="s">
        <v>52</v>
      </c>
      <c r="E15" s="94" t="s">
        <v>29</v>
      </c>
      <c r="F15" s="76">
        <v>27500</v>
      </c>
      <c r="G15" s="77" t="s">
        <v>11</v>
      </c>
      <c r="H15" s="78"/>
      <c r="I15" s="74"/>
      <c r="K15" s="151"/>
      <c r="L15" s="154"/>
      <c r="M15" s="108"/>
      <c r="N15" s="153"/>
    </row>
    <row r="16" spans="1:14" s="150" customFormat="1" ht="24.75" customHeight="1">
      <c r="A16" s="148"/>
      <c r="B16" s="149"/>
      <c r="C16" s="148"/>
      <c r="D16" s="75" t="s">
        <v>90</v>
      </c>
      <c r="E16" s="94" t="s">
        <v>154</v>
      </c>
      <c r="F16" s="76">
        <v>1</v>
      </c>
      <c r="G16" s="77" t="s">
        <v>11</v>
      </c>
      <c r="H16" s="78"/>
      <c r="I16" s="74"/>
      <c r="K16" s="151"/>
      <c r="L16" s="152"/>
      <c r="M16" s="108"/>
      <c r="N16" s="153"/>
    </row>
    <row r="17" spans="1:14" s="150" customFormat="1" ht="24.75" customHeight="1">
      <c r="A17" s="148"/>
      <c r="B17" s="149"/>
      <c r="C17" s="148"/>
      <c r="D17" s="75" t="s">
        <v>110</v>
      </c>
      <c r="E17" s="94" t="s">
        <v>118</v>
      </c>
      <c r="F17" s="76">
        <v>25000</v>
      </c>
      <c r="G17" s="77" t="s">
        <v>11</v>
      </c>
      <c r="H17" s="78"/>
      <c r="I17" s="74"/>
      <c r="K17" s="151"/>
      <c r="L17" s="152"/>
      <c r="M17" s="108"/>
      <c r="N17" s="153"/>
    </row>
    <row r="18" spans="1:14" s="150" customFormat="1" ht="24.75" customHeight="1">
      <c r="A18" s="148"/>
      <c r="B18" s="149"/>
      <c r="C18" s="148"/>
      <c r="D18" s="75" t="s">
        <v>91</v>
      </c>
      <c r="E18" s="94" t="s">
        <v>87</v>
      </c>
      <c r="F18" s="76">
        <v>3800</v>
      </c>
      <c r="G18" s="77" t="s">
        <v>11</v>
      </c>
      <c r="H18" s="78"/>
      <c r="I18" s="74"/>
      <c r="K18" s="151"/>
      <c r="L18" s="152"/>
      <c r="M18" s="108"/>
      <c r="N18" s="153"/>
    </row>
    <row r="19" spans="1:14" s="150" customFormat="1" ht="24.75" customHeight="1">
      <c r="A19" s="148"/>
      <c r="B19" s="149"/>
      <c r="C19" s="148"/>
      <c r="D19" s="84" t="s">
        <v>54</v>
      </c>
      <c r="E19" s="96" t="s">
        <v>43</v>
      </c>
      <c r="F19" s="85">
        <f>(24635+611*20+800*20)/9</f>
        <v>5872.777777777777</v>
      </c>
      <c r="G19" s="86" t="s">
        <v>6</v>
      </c>
      <c r="H19" s="87"/>
      <c r="I19" s="74"/>
      <c r="K19" s="151"/>
      <c r="L19" s="152"/>
      <c r="M19" s="108"/>
      <c r="N19" s="153"/>
    </row>
    <row r="20" spans="1:14" s="150" customFormat="1" ht="24.75" customHeight="1">
      <c r="A20" s="148"/>
      <c r="B20" s="149"/>
      <c r="C20" s="148"/>
      <c r="D20" s="84" t="s">
        <v>54</v>
      </c>
      <c r="E20" s="96" t="s">
        <v>22</v>
      </c>
      <c r="F20" s="85">
        <v>10680</v>
      </c>
      <c r="G20" s="88" t="s">
        <v>6</v>
      </c>
      <c r="H20" s="87"/>
      <c r="I20" s="74"/>
      <c r="K20" s="151"/>
      <c r="L20" s="152"/>
      <c r="M20" s="108"/>
      <c r="N20" s="153"/>
    </row>
    <row r="21" spans="1:14" s="150" customFormat="1" ht="24.75" customHeight="1">
      <c r="A21" s="148"/>
      <c r="B21" s="149"/>
      <c r="C21" s="148"/>
      <c r="D21" s="89" t="s">
        <v>109</v>
      </c>
      <c r="E21" s="96" t="s">
        <v>115</v>
      </c>
      <c r="F21" s="85">
        <v>2492</v>
      </c>
      <c r="G21" s="88" t="s">
        <v>6</v>
      </c>
      <c r="H21" s="87"/>
      <c r="I21" s="74"/>
      <c r="J21" s="155"/>
      <c r="K21" s="151"/>
      <c r="L21" s="152"/>
      <c r="M21" s="108"/>
      <c r="N21" s="153"/>
    </row>
    <row r="22" spans="1:14" s="150" customFormat="1" ht="24.75" customHeight="1">
      <c r="A22" s="148"/>
      <c r="B22" s="149"/>
      <c r="C22" s="148"/>
      <c r="D22" s="89" t="s">
        <v>108</v>
      </c>
      <c r="E22" s="96" t="s">
        <v>55</v>
      </c>
      <c r="F22" s="85">
        <v>9709</v>
      </c>
      <c r="G22" s="88" t="s">
        <v>6</v>
      </c>
      <c r="H22" s="87"/>
      <c r="I22" s="74"/>
      <c r="J22" s="155"/>
      <c r="K22" s="151"/>
      <c r="L22" s="152"/>
      <c r="M22" s="108"/>
      <c r="N22" s="153"/>
    </row>
    <row r="23" spans="1:14" s="150" customFormat="1" ht="24.75" customHeight="1">
      <c r="A23" s="148"/>
      <c r="B23" s="149"/>
      <c r="C23" s="148"/>
      <c r="D23" s="84" t="s">
        <v>107</v>
      </c>
      <c r="E23" s="96" t="s">
        <v>56</v>
      </c>
      <c r="F23" s="85">
        <v>485</v>
      </c>
      <c r="G23" s="88" t="s">
        <v>15</v>
      </c>
      <c r="H23" s="87"/>
      <c r="I23" s="74"/>
      <c r="J23" s="155"/>
      <c r="K23" s="151"/>
      <c r="L23" s="152"/>
      <c r="M23" s="108"/>
      <c r="N23" s="153"/>
    </row>
    <row r="24" spans="1:14" s="150" customFormat="1" ht="24.75" customHeight="1">
      <c r="A24" s="148"/>
      <c r="B24" s="149"/>
      <c r="C24" s="148"/>
      <c r="D24" s="84" t="s">
        <v>107</v>
      </c>
      <c r="E24" s="96" t="s">
        <v>23</v>
      </c>
      <c r="F24" s="85">
        <v>728</v>
      </c>
      <c r="G24" s="88" t="s">
        <v>15</v>
      </c>
      <c r="H24" s="87"/>
      <c r="I24" s="74"/>
      <c r="K24" s="151"/>
      <c r="L24" s="152"/>
      <c r="M24" s="108"/>
      <c r="N24" s="153"/>
    </row>
    <row r="25" spans="1:14" s="150" customFormat="1" ht="24.75" customHeight="1">
      <c r="A25" s="148"/>
      <c r="B25" s="149"/>
      <c r="C25" s="148"/>
      <c r="D25" s="75" t="s">
        <v>57</v>
      </c>
      <c r="E25" s="94" t="s">
        <v>36</v>
      </c>
      <c r="F25" s="76">
        <v>10</v>
      </c>
      <c r="G25" s="77" t="s">
        <v>1</v>
      </c>
      <c r="H25" s="78"/>
      <c r="I25" s="74"/>
      <c r="J25" s="155"/>
      <c r="K25" s="151"/>
      <c r="L25" s="152"/>
      <c r="M25" s="108"/>
      <c r="N25" s="153"/>
    </row>
    <row r="26" spans="1:14" s="150" customFormat="1" ht="24.75" customHeight="1">
      <c r="A26" s="148"/>
      <c r="B26" s="149"/>
      <c r="C26" s="148"/>
      <c r="D26" s="75" t="s">
        <v>58</v>
      </c>
      <c r="E26" s="94" t="s">
        <v>35</v>
      </c>
      <c r="F26" s="76">
        <v>1</v>
      </c>
      <c r="G26" s="77" t="s">
        <v>1</v>
      </c>
      <c r="H26" s="78"/>
      <c r="I26" s="74"/>
      <c r="J26" s="155"/>
      <c r="K26" s="151"/>
      <c r="L26" s="152"/>
      <c r="M26" s="108"/>
      <c r="N26" s="153"/>
    </row>
    <row r="27" spans="1:14" s="150" customFormat="1" ht="24.75" customHeight="1">
      <c r="A27" s="148"/>
      <c r="B27" s="149"/>
      <c r="C27" s="148"/>
      <c r="D27" s="75" t="s">
        <v>94</v>
      </c>
      <c r="E27" s="94" t="s">
        <v>95</v>
      </c>
      <c r="F27" s="76">
        <v>1</v>
      </c>
      <c r="G27" s="77" t="s">
        <v>1</v>
      </c>
      <c r="H27" s="78"/>
      <c r="I27" s="74"/>
      <c r="K27" s="151"/>
      <c r="L27" s="152"/>
      <c r="M27" s="108"/>
      <c r="N27" s="153"/>
    </row>
    <row r="28" spans="1:14" s="150" customFormat="1" ht="24.75" customHeight="1">
      <c r="A28" s="148"/>
      <c r="B28" s="149"/>
      <c r="C28" s="148"/>
      <c r="D28" s="75" t="s">
        <v>59</v>
      </c>
      <c r="E28" s="97" t="s">
        <v>38</v>
      </c>
      <c r="F28" s="76">
        <v>4</v>
      </c>
      <c r="G28" s="77" t="s">
        <v>1</v>
      </c>
      <c r="H28" s="78"/>
      <c r="I28" s="74"/>
      <c r="K28" s="151"/>
      <c r="L28" s="152"/>
      <c r="M28" s="108"/>
      <c r="N28" s="153"/>
    </row>
    <row r="29" spans="1:14" s="150" customFormat="1" ht="24.75" customHeight="1">
      <c r="A29" s="148"/>
      <c r="B29" s="149"/>
      <c r="C29" s="148"/>
      <c r="D29" s="75" t="s">
        <v>60</v>
      </c>
      <c r="E29" s="97" t="s">
        <v>37</v>
      </c>
      <c r="F29" s="76">
        <v>1</v>
      </c>
      <c r="G29" s="77" t="s">
        <v>1</v>
      </c>
      <c r="H29" s="78"/>
      <c r="I29" s="74"/>
      <c r="K29" s="151"/>
      <c r="L29" s="152"/>
      <c r="M29" s="108"/>
      <c r="N29" s="153"/>
    </row>
    <row r="30" spans="1:14" s="150" customFormat="1" ht="24.75" customHeight="1">
      <c r="A30" s="148"/>
      <c r="B30" s="149"/>
      <c r="C30" s="148"/>
      <c r="D30" s="75" t="s">
        <v>111</v>
      </c>
      <c r="E30" s="94" t="s">
        <v>112</v>
      </c>
      <c r="F30" s="76">
        <v>1</v>
      </c>
      <c r="G30" s="77" t="s">
        <v>1</v>
      </c>
      <c r="H30" s="78"/>
      <c r="I30" s="74"/>
      <c r="K30" s="151"/>
      <c r="L30" s="152"/>
      <c r="M30" s="108"/>
      <c r="N30" s="153"/>
    </row>
    <row r="31" spans="1:14" s="150" customFormat="1" ht="24.75" customHeight="1">
      <c r="A31" s="148"/>
      <c r="B31" s="149"/>
      <c r="C31" s="148"/>
      <c r="D31" s="75" t="s">
        <v>114</v>
      </c>
      <c r="E31" s="94" t="s">
        <v>113</v>
      </c>
      <c r="F31" s="76">
        <v>1</v>
      </c>
      <c r="G31" s="77" t="s">
        <v>1</v>
      </c>
      <c r="H31" s="78"/>
      <c r="I31" s="74"/>
      <c r="K31" s="151"/>
      <c r="L31" s="152"/>
      <c r="M31" s="108"/>
      <c r="N31" s="153"/>
    </row>
    <row r="32" spans="1:14" s="150" customFormat="1" ht="24.75" customHeight="1">
      <c r="A32" s="148"/>
      <c r="B32" s="149"/>
      <c r="C32" s="148"/>
      <c r="D32" s="75" t="s">
        <v>117</v>
      </c>
      <c r="E32" s="97" t="s">
        <v>116</v>
      </c>
      <c r="F32" s="76">
        <v>1</v>
      </c>
      <c r="G32" s="77" t="s">
        <v>1</v>
      </c>
      <c r="H32" s="78"/>
      <c r="I32" s="74"/>
      <c r="K32" s="151"/>
      <c r="L32" s="152"/>
      <c r="M32" s="108"/>
      <c r="N32" s="153"/>
    </row>
    <row r="33" spans="1:14" s="150" customFormat="1" ht="24.75" customHeight="1">
      <c r="A33" s="148"/>
      <c r="B33" s="149"/>
      <c r="C33" s="148"/>
      <c r="D33" s="90" t="s">
        <v>102</v>
      </c>
      <c r="E33" s="94" t="s">
        <v>33</v>
      </c>
      <c r="F33" s="76">
        <v>125</v>
      </c>
      <c r="G33" s="77" t="s">
        <v>7</v>
      </c>
      <c r="H33" s="78"/>
      <c r="I33" s="74"/>
      <c r="J33" s="106"/>
      <c r="K33" s="151"/>
      <c r="L33" s="152"/>
      <c r="M33" s="108"/>
      <c r="N33" s="153"/>
    </row>
    <row r="34" spans="1:14" s="150" customFormat="1" ht="24.75" customHeight="1">
      <c r="A34" s="148"/>
      <c r="B34" s="149"/>
      <c r="C34" s="148"/>
      <c r="D34" s="90" t="s">
        <v>100</v>
      </c>
      <c r="E34" s="94" t="s">
        <v>30</v>
      </c>
      <c r="F34" s="76">
        <v>1958</v>
      </c>
      <c r="G34" s="77" t="s">
        <v>7</v>
      </c>
      <c r="H34" s="78"/>
      <c r="I34" s="74"/>
      <c r="J34" s="106"/>
      <c r="K34" s="151"/>
      <c r="L34" s="152"/>
      <c r="M34" s="108"/>
      <c r="N34" s="153"/>
    </row>
    <row r="35" spans="1:14" s="150" customFormat="1" ht="24.75" customHeight="1">
      <c r="A35" s="148"/>
      <c r="B35" s="149"/>
      <c r="C35" s="148"/>
      <c r="D35" s="90" t="s">
        <v>101</v>
      </c>
      <c r="E35" s="94" t="s">
        <v>31</v>
      </c>
      <c r="F35" s="76">
        <v>669</v>
      </c>
      <c r="G35" s="77" t="s">
        <v>7</v>
      </c>
      <c r="H35" s="78"/>
      <c r="I35" s="74"/>
      <c r="J35" s="106"/>
      <c r="K35" s="151"/>
      <c r="L35" s="152"/>
      <c r="M35" s="108"/>
      <c r="N35" s="153"/>
    </row>
    <row r="36" spans="1:14" s="150" customFormat="1" ht="24.75" customHeight="1">
      <c r="A36" s="148"/>
      <c r="B36" s="149"/>
      <c r="C36" s="148"/>
      <c r="D36" s="90" t="s">
        <v>103</v>
      </c>
      <c r="E36" s="94" t="s">
        <v>61</v>
      </c>
      <c r="F36" s="76">
        <v>2</v>
      </c>
      <c r="G36" s="77" t="s">
        <v>1</v>
      </c>
      <c r="H36" s="78"/>
      <c r="I36" s="74"/>
      <c r="K36" s="151"/>
      <c r="L36" s="152"/>
      <c r="M36" s="108"/>
      <c r="N36" s="153"/>
    </row>
    <row r="37" spans="1:14" s="150" customFormat="1" ht="24.75" customHeight="1">
      <c r="A37" s="148"/>
      <c r="B37" s="149"/>
      <c r="C37" s="148"/>
      <c r="D37" s="90" t="s">
        <v>99</v>
      </c>
      <c r="E37" s="94" t="s">
        <v>32</v>
      </c>
      <c r="F37" s="76">
        <v>9</v>
      </c>
      <c r="G37" s="77" t="s">
        <v>1</v>
      </c>
      <c r="H37" s="78"/>
      <c r="I37" s="74"/>
      <c r="J37" s="106"/>
      <c r="K37" s="151"/>
      <c r="L37" s="152"/>
      <c r="M37" s="108"/>
      <c r="N37" s="153"/>
    </row>
    <row r="38" spans="1:14" s="150" customFormat="1" ht="24.75" customHeight="1">
      <c r="A38" s="148"/>
      <c r="B38" s="149"/>
      <c r="C38" s="148"/>
      <c r="D38" s="75" t="s">
        <v>92</v>
      </c>
      <c r="E38" s="94" t="s">
        <v>67</v>
      </c>
      <c r="F38" s="76">
        <v>36</v>
      </c>
      <c r="G38" s="77" t="s">
        <v>7</v>
      </c>
      <c r="H38" s="78"/>
      <c r="I38" s="74"/>
      <c r="K38" s="151"/>
      <c r="L38" s="152"/>
      <c r="M38" s="108"/>
      <c r="N38" s="153"/>
    </row>
    <row r="39" spans="1:14" s="150" customFormat="1" ht="24.75" customHeight="1">
      <c r="A39" s="148"/>
      <c r="B39" s="149"/>
      <c r="C39" s="148"/>
      <c r="D39" s="75" t="s">
        <v>64</v>
      </c>
      <c r="E39" s="94" t="s">
        <v>65</v>
      </c>
      <c r="F39" s="76">
        <f>300+100</f>
        <v>400</v>
      </c>
      <c r="G39" s="77" t="s">
        <v>7</v>
      </c>
      <c r="H39" s="78"/>
      <c r="I39" s="74"/>
      <c r="K39" s="151"/>
      <c r="L39" s="152"/>
      <c r="M39" s="108"/>
      <c r="N39" s="153"/>
    </row>
    <row r="40" spans="1:14" s="150" customFormat="1" ht="24.75" customHeight="1">
      <c r="A40" s="148"/>
      <c r="B40" s="149"/>
      <c r="C40" s="148"/>
      <c r="D40" s="75" t="s">
        <v>62</v>
      </c>
      <c r="E40" s="94" t="s">
        <v>63</v>
      </c>
      <c r="F40" s="76">
        <v>116</v>
      </c>
      <c r="G40" s="77" t="s">
        <v>7</v>
      </c>
      <c r="H40" s="78"/>
      <c r="I40" s="74"/>
      <c r="K40" s="151"/>
      <c r="L40" s="152"/>
      <c r="M40" s="108"/>
      <c r="N40" s="153"/>
    </row>
    <row r="41" spans="1:14" s="150" customFormat="1" ht="24.75" customHeight="1">
      <c r="A41" s="148"/>
      <c r="B41" s="149"/>
      <c r="C41" s="148"/>
      <c r="D41" s="84" t="s">
        <v>82</v>
      </c>
      <c r="E41" s="96" t="s">
        <v>44</v>
      </c>
      <c r="F41" s="85">
        <f>25*18+100+150+120+90+40+110</f>
        <v>1060</v>
      </c>
      <c r="G41" s="88" t="s">
        <v>7</v>
      </c>
      <c r="H41" s="87"/>
      <c r="I41" s="74"/>
      <c r="K41" s="151"/>
      <c r="L41" s="152"/>
      <c r="M41" s="108"/>
      <c r="N41" s="153"/>
    </row>
    <row r="42" spans="1:14" s="150" customFormat="1" ht="24.75" customHeight="1">
      <c r="A42" s="148"/>
      <c r="B42" s="149"/>
      <c r="C42" s="148"/>
      <c r="D42" s="84" t="s">
        <v>83</v>
      </c>
      <c r="E42" s="96" t="s">
        <v>16</v>
      </c>
      <c r="F42" s="85">
        <f>(13850+410+11758+120)/9</f>
        <v>2904.222222222222</v>
      </c>
      <c r="G42" s="88" t="s">
        <v>6</v>
      </c>
      <c r="H42" s="87"/>
      <c r="I42" s="74"/>
      <c r="K42" s="151"/>
      <c r="L42" s="152"/>
      <c r="M42" s="108"/>
      <c r="N42" s="153"/>
    </row>
    <row r="43" spans="1:14" s="150" customFormat="1" ht="24.75" customHeight="1">
      <c r="A43" s="148"/>
      <c r="B43" s="149"/>
      <c r="C43" s="148"/>
      <c r="D43" s="84" t="s">
        <v>84</v>
      </c>
      <c r="E43" s="96" t="s">
        <v>40</v>
      </c>
      <c r="F43" s="85">
        <f>200/9</f>
        <v>22.22222222222222</v>
      </c>
      <c r="G43" s="88" t="s">
        <v>6</v>
      </c>
      <c r="H43" s="87"/>
      <c r="I43" s="74"/>
      <c r="K43" s="151"/>
      <c r="L43" s="152"/>
      <c r="M43" s="108"/>
      <c r="N43" s="153"/>
    </row>
    <row r="44" spans="1:14" s="150" customFormat="1" ht="24.75" customHeight="1">
      <c r="A44" s="148"/>
      <c r="B44" s="149"/>
      <c r="C44" s="148"/>
      <c r="D44" s="75" t="s">
        <v>104</v>
      </c>
      <c r="E44" s="94" t="s">
        <v>105</v>
      </c>
      <c r="F44" s="76">
        <f>1040/9*2</f>
        <v>231.11111111111111</v>
      </c>
      <c r="G44" s="77" t="s">
        <v>6</v>
      </c>
      <c r="H44" s="98"/>
      <c r="I44" s="74"/>
      <c r="K44" s="151"/>
      <c r="L44" s="152"/>
      <c r="M44" s="108"/>
      <c r="N44" s="153"/>
    </row>
    <row r="45" spans="1:14" s="150" customFormat="1" ht="24.75" customHeight="1">
      <c r="A45" s="148"/>
      <c r="B45" s="149"/>
      <c r="C45" s="148"/>
      <c r="D45" s="84" t="s">
        <v>81</v>
      </c>
      <c r="E45" s="96" t="s">
        <v>39</v>
      </c>
      <c r="F45" s="85">
        <f>(14630+2012+975+2771)/9</f>
        <v>2265.3333333333335</v>
      </c>
      <c r="G45" s="88" t="s">
        <v>6</v>
      </c>
      <c r="H45" s="87"/>
      <c r="I45" s="74"/>
      <c r="K45" s="151"/>
      <c r="L45" s="152"/>
      <c r="M45" s="108"/>
      <c r="N45" s="153"/>
    </row>
    <row r="46" spans="1:11" ht="24.75" customHeight="1">
      <c r="A46" s="128"/>
      <c r="B46" s="129"/>
      <c r="C46" s="148"/>
      <c r="D46" s="75" t="s">
        <v>66</v>
      </c>
      <c r="E46" s="94" t="s">
        <v>93</v>
      </c>
      <c r="F46" s="76">
        <f>((6+20)/2*18*1.5+(5+13)/2*28*1.5+200*15*1.5)*0.05335</f>
        <v>278.96715</v>
      </c>
      <c r="G46" s="77" t="s">
        <v>15</v>
      </c>
      <c r="H46" s="78"/>
      <c r="I46" s="74"/>
      <c r="J46" s="155"/>
      <c r="K46" s="145"/>
    </row>
    <row r="47" spans="1:11" ht="24.75" customHeight="1">
      <c r="A47" s="128"/>
      <c r="B47" s="129"/>
      <c r="C47" s="148"/>
      <c r="D47" s="84" t="s">
        <v>123</v>
      </c>
      <c r="E47" s="96" t="s">
        <v>42</v>
      </c>
      <c r="F47" s="85">
        <v>450</v>
      </c>
      <c r="G47" s="88" t="s">
        <v>7</v>
      </c>
      <c r="H47" s="87"/>
      <c r="I47" s="74"/>
      <c r="J47" s="155"/>
      <c r="K47" s="145"/>
    </row>
    <row r="48" spans="1:11" ht="24.75" customHeight="1">
      <c r="A48" s="128"/>
      <c r="B48" s="129"/>
      <c r="C48" s="128"/>
      <c r="D48" s="84" t="s">
        <v>121</v>
      </c>
      <c r="E48" s="96" t="s">
        <v>138</v>
      </c>
      <c r="F48" s="85">
        <v>55</v>
      </c>
      <c r="G48" s="88" t="s">
        <v>7</v>
      </c>
      <c r="H48" s="87"/>
      <c r="I48" s="74"/>
      <c r="J48" s="155"/>
      <c r="K48" s="145"/>
    </row>
    <row r="49" spans="1:11" ht="24.75" customHeight="1">
      <c r="A49" s="128"/>
      <c r="B49" s="129"/>
      <c r="C49" s="128"/>
      <c r="D49" s="84" t="s">
        <v>122</v>
      </c>
      <c r="E49" s="96" t="s">
        <v>139</v>
      </c>
      <c r="F49" s="85">
        <f>315+50+65+17+170+300+36+425</f>
        <v>1378</v>
      </c>
      <c r="G49" s="88" t="s">
        <v>7</v>
      </c>
      <c r="H49" s="87"/>
      <c r="I49" s="74"/>
      <c r="J49" s="155"/>
      <c r="K49" s="145"/>
    </row>
    <row r="50" spans="1:14" s="155" customFormat="1" ht="24.75" customHeight="1">
      <c r="A50" s="156"/>
      <c r="B50" s="157"/>
      <c r="C50" s="128"/>
      <c r="D50" s="75" t="s">
        <v>71</v>
      </c>
      <c r="E50" s="94" t="s">
        <v>70</v>
      </c>
      <c r="F50" s="76">
        <v>7000</v>
      </c>
      <c r="G50" s="77" t="s">
        <v>6</v>
      </c>
      <c r="H50" s="78"/>
      <c r="I50" s="74"/>
      <c r="J50" s="150"/>
      <c r="L50" s="107"/>
      <c r="M50" s="108"/>
      <c r="N50" s="109"/>
    </row>
    <row r="51" spans="1:14" s="155" customFormat="1" ht="24.75" customHeight="1">
      <c r="A51" s="156"/>
      <c r="B51" s="157"/>
      <c r="C51" s="128"/>
      <c r="D51" s="75" t="s">
        <v>68</v>
      </c>
      <c r="E51" s="94" t="s">
        <v>69</v>
      </c>
      <c r="F51" s="76">
        <v>17000</v>
      </c>
      <c r="G51" s="77" t="s">
        <v>6</v>
      </c>
      <c r="H51" s="78"/>
      <c r="I51" s="74"/>
      <c r="L51" s="107"/>
      <c r="M51" s="108"/>
      <c r="N51" s="109"/>
    </row>
    <row r="52" spans="1:14" s="155" customFormat="1" ht="24.75" customHeight="1">
      <c r="A52" s="156"/>
      <c r="B52" s="157"/>
      <c r="C52" s="156"/>
      <c r="D52" s="84" t="s">
        <v>85</v>
      </c>
      <c r="E52" s="93" t="s">
        <v>8</v>
      </c>
      <c r="F52" s="70">
        <v>1</v>
      </c>
      <c r="G52" s="91" t="s">
        <v>0</v>
      </c>
      <c r="H52" s="72"/>
      <c r="I52" s="74"/>
      <c r="J52" s="150"/>
      <c r="L52" s="107"/>
      <c r="M52" s="108"/>
      <c r="N52" s="109"/>
    </row>
    <row r="53" spans="1:14" s="155" customFormat="1" ht="24.75" customHeight="1">
      <c r="A53" s="156"/>
      <c r="B53" s="157"/>
      <c r="C53" s="156"/>
      <c r="D53" s="75" t="s">
        <v>127</v>
      </c>
      <c r="E53" s="94" t="s">
        <v>168</v>
      </c>
      <c r="F53" s="76">
        <f>8+7</f>
        <v>15</v>
      </c>
      <c r="G53" s="77" t="s">
        <v>1</v>
      </c>
      <c r="H53" s="78"/>
      <c r="I53" s="74"/>
      <c r="L53" s="107"/>
      <c r="M53" s="108"/>
      <c r="N53" s="109"/>
    </row>
    <row r="54" spans="1:14" s="155" customFormat="1" ht="24.75" customHeight="1">
      <c r="A54" s="156"/>
      <c r="B54" s="157"/>
      <c r="C54" s="156"/>
      <c r="D54" s="75" t="s">
        <v>78</v>
      </c>
      <c r="E54" s="94" t="s">
        <v>76</v>
      </c>
      <c r="F54" s="76">
        <f>119*20*1.2</f>
        <v>2856</v>
      </c>
      <c r="G54" s="77" t="s">
        <v>7</v>
      </c>
      <c r="H54" s="78"/>
      <c r="I54" s="74"/>
      <c r="J54" s="150"/>
      <c r="K54" s="158"/>
      <c r="L54" s="107"/>
      <c r="M54" s="108"/>
      <c r="N54" s="109"/>
    </row>
    <row r="55" spans="1:14" s="155" customFormat="1" ht="24.75" customHeight="1">
      <c r="A55" s="156"/>
      <c r="B55" s="157"/>
      <c r="C55" s="156"/>
      <c r="D55" s="75" t="s">
        <v>79</v>
      </c>
      <c r="E55" s="94" t="s">
        <v>77</v>
      </c>
      <c r="F55" s="76">
        <f>3*2*50</f>
        <v>300</v>
      </c>
      <c r="G55" s="77" t="s">
        <v>7</v>
      </c>
      <c r="H55" s="78"/>
      <c r="I55" s="74"/>
      <c r="J55" s="150"/>
      <c r="L55" s="107"/>
      <c r="M55" s="108"/>
      <c r="N55" s="109"/>
    </row>
    <row r="56" spans="1:14" s="155" customFormat="1" ht="24.75" customHeight="1">
      <c r="A56" s="156"/>
      <c r="B56" s="157"/>
      <c r="C56" s="156"/>
      <c r="D56" s="75" t="s">
        <v>73</v>
      </c>
      <c r="E56" s="94" t="s">
        <v>34</v>
      </c>
      <c r="F56" s="76">
        <f>12*6</f>
        <v>72</v>
      </c>
      <c r="G56" s="77" t="s">
        <v>7</v>
      </c>
      <c r="H56" s="78"/>
      <c r="I56" s="74"/>
      <c r="J56" s="106"/>
      <c r="L56" s="107"/>
      <c r="M56" s="108"/>
      <c r="N56" s="109"/>
    </row>
    <row r="57" spans="1:14" s="155" customFormat="1" ht="24.75" customHeight="1">
      <c r="A57" s="156"/>
      <c r="B57" s="157"/>
      <c r="C57" s="156"/>
      <c r="D57" s="75" t="s">
        <v>125</v>
      </c>
      <c r="E57" s="94" t="s">
        <v>72</v>
      </c>
      <c r="F57" s="76">
        <v>7</v>
      </c>
      <c r="G57" s="77" t="s">
        <v>1</v>
      </c>
      <c r="H57" s="78"/>
      <c r="I57" s="74"/>
      <c r="J57" s="150"/>
      <c r="L57" s="107"/>
      <c r="M57" s="159"/>
      <c r="N57" s="109"/>
    </row>
    <row r="58" spans="1:14" s="155" customFormat="1" ht="24.75" customHeight="1">
      <c r="A58" s="156"/>
      <c r="B58" s="157"/>
      <c r="C58" s="156"/>
      <c r="D58" s="75" t="s">
        <v>74</v>
      </c>
      <c r="E58" s="94" t="s">
        <v>75</v>
      </c>
      <c r="F58" s="76">
        <v>8</v>
      </c>
      <c r="G58" s="77" t="s">
        <v>1</v>
      </c>
      <c r="H58" s="78"/>
      <c r="I58" s="74"/>
      <c r="J58" s="150"/>
      <c r="L58" s="107"/>
      <c r="M58" s="108"/>
      <c r="N58" s="109"/>
    </row>
    <row r="59" spans="1:14" s="155" customFormat="1" ht="24.75" customHeight="1">
      <c r="A59" s="156"/>
      <c r="B59" s="157"/>
      <c r="C59" s="156"/>
      <c r="D59" s="75" t="s">
        <v>80</v>
      </c>
      <c r="E59" s="97" t="s">
        <v>126</v>
      </c>
      <c r="F59" s="76">
        <v>1450</v>
      </c>
      <c r="G59" s="77" t="s">
        <v>7</v>
      </c>
      <c r="H59" s="78"/>
      <c r="I59" s="74"/>
      <c r="J59" s="150"/>
      <c r="L59" s="107"/>
      <c r="M59" s="108"/>
      <c r="N59" s="109"/>
    </row>
    <row r="60" spans="1:14" s="155" customFormat="1" ht="24.75" customHeight="1">
      <c r="A60" s="156"/>
      <c r="B60" s="157"/>
      <c r="C60" s="156"/>
      <c r="D60" s="79" t="s">
        <v>119</v>
      </c>
      <c r="E60" s="95" t="s">
        <v>98</v>
      </c>
      <c r="F60" s="80">
        <v>1</v>
      </c>
      <c r="G60" s="81" t="s">
        <v>0</v>
      </c>
      <c r="H60" s="82"/>
      <c r="I60" s="83"/>
      <c r="J60" s="150"/>
      <c r="L60" s="107"/>
      <c r="M60" s="108"/>
      <c r="N60" s="109"/>
    </row>
    <row r="61" spans="1:14" s="155" customFormat="1" ht="24.75" customHeight="1">
      <c r="A61" s="156"/>
      <c r="B61" s="157"/>
      <c r="C61" s="156"/>
      <c r="D61" s="79" t="s">
        <v>120</v>
      </c>
      <c r="E61" s="95" t="s">
        <v>97</v>
      </c>
      <c r="F61" s="80">
        <v>1</v>
      </c>
      <c r="G61" s="81" t="s">
        <v>0</v>
      </c>
      <c r="H61" s="82"/>
      <c r="I61" s="83"/>
      <c r="J61" s="150"/>
      <c r="L61" s="107"/>
      <c r="M61" s="108"/>
      <c r="N61" s="109"/>
    </row>
    <row r="62" spans="1:14" s="155" customFormat="1" ht="24.75" customHeight="1">
      <c r="A62" s="156"/>
      <c r="B62" s="157"/>
      <c r="C62" s="156"/>
      <c r="D62" s="75" t="s">
        <v>130</v>
      </c>
      <c r="E62" s="94" t="s">
        <v>129</v>
      </c>
      <c r="F62" s="76">
        <v>1</v>
      </c>
      <c r="G62" s="77" t="s">
        <v>0</v>
      </c>
      <c r="H62" s="78"/>
      <c r="I62" s="74"/>
      <c r="J62" s="150"/>
      <c r="L62" s="107"/>
      <c r="M62" s="108"/>
      <c r="N62" s="109"/>
    </row>
    <row r="63" spans="1:14" s="155" customFormat="1" ht="24.75" customHeight="1">
      <c r="A63" s="156"/>
      <c r="B63" s="157"/>
      <c r="C63" s="156"/>
      <c r="D63" s="84" t="s">
        <v>131</v>
      </c>
      <c r="E63" s="96" t="s">
        <v>106</v>
      </c>
      <c r="F63" s="85">
        <v>104</v>
      </c>
      <c r="G63" s="88" t="s">
        <v>1</v>
      </c>
      <c r="H63" s="87"/>
      <c r="I63" s="74"/>
      <c r="J63" s="106"/>
      <c r="L63" s="107"/>
      <c r="M63" s="108"/>
      <c r="N63" s="109"/>
    </row>
    <row r="64" spans="1:14" s="155" customFormat="1" ht="24.75" customHeight="1">
      <c r="A64" s="156"/>
      <c r="B64" s="157"/>
      <c r="C64" s="156"/>
      <c r="D64" s="75" t="s">
        <v>132</v>
      </c>
      <c r="E64" s="94" t="s">
        <v>147</v>
      </c>
      <c r="F64" s="76">
        <v>1</v>
      </c>
      <c r="G64" s="77" t="s">
        <v>0</v>
      </c>
      <c r="H64" s="78"/>
      <c r="I64" s="74"/>
      <c r="J64" s="150"/>
      <c r="L64" s="107"/>
      <c r="M64" s="108"/>
      <c r="N64" s="109"/>
    </row>
    <row r="65" spans="1:14" s="155" customFormat="1" ht="30" customHeight="1">
      <c r="A65" s="156"/>
      <c r="B65" s="157"/>
      <c r="C65" s="156"/>
      <c r="D65" s="99" t="s">
        <v>133</v>
      </c>
      <c r="E65" s="100" t="s">
        <v>151</v>
      </c>
      <c r="F65" s="85">
        <v>1</v>
      </c>
      <c r="G65" s="88" t="s">
        <v>0</v>
      </c>
      <c r="H65" s="87"/>
      <c r="I65" s="74"/>
      <c r="L65" s="107"/>
      <c r="M65" s="108"/>
      <c r="N65" s="109"/>
    </row>
    <row r="66" spans="1:14" s="155" customFormat="1" ht="24.75" customHeight="1">
      <c r="A66" s="156"/>
      <c r="B66" s="157"/>
      <c r="C66" s="156"/>
      <c r="D66" s="99" t="s">
        <v>144</v>
      </c>
      <c r="E66" s="96" t="s">
        <v>12</v>
      </c>
      <c r="F66" s="85">
        <v>3</v>
      </c>
      <c r="G66" s="88" t="s">
        <v>1</v>
      </c>
      <c r="H66" s="87"/>
      <c r="I66" s="74"/>
      <c r="L66" s="107"/>
      <c r="M66" s="108"/>
      <c r="N66" s="109"/>
    </row>
    <row r="67" spans="1:14" s="155" customFormat="1" ht="24.75" customHeight="1">
      <c r="A67" s="156"/>
      <c r="B67" s="157"/>
      <c r="C67" s="156"/>
      <c r="D67" s="84" t="s">
        <v>146</v>
      </c>
      <c r="E67" s="97" t="s">
        <v>13</v>
      </c>
      <c r="F67" s="70">
        <v>1</v>
      </c>
      <c r="G67" s="92" t="s">
        <v>1</v>
      </c>
      <c r="H67" s="72"/>
      <c r="I67" s="74"/>
      <c r="L67" s="107"/>
      <c r="M67" s="108"/>
      <c r="N67" s="109"/>
    </row>
    <row r="68" spans="1:11" ht="24.75" customHeight="1">
      <c r="A68" s="128"/>
      <c r="B68" s="129"/>
      <c r="C68" s="156"/>
      <c r="D68" s="84" t="s">
        <v>145</v>
      </c>
      <c r="E68" s="96" t="s">
        <v>41</v>
      </c>
      <c r="F68" s="70">
        <v>3</v>
      </c>
      <c r="G68" s="91" t="s">
        <v>1</v>
      </c>
      <c r="H68" s="72"/>
      <c r="I68" s="74"/>
      <c r="J68" s="155"/>
      <c r="K68" s="145"/>
    </row>
    <row r="69" spans="1:11" ht="24.75" customHeight="1">
      <c r="A69" s="128"/>
      <c r="B69" s="129"/>
      <c r="C69" s="129"/>
      <c r="D69" s="84" t="s">
        <v>148</v>
      </c>
      <c r="E69" s="96" t="s">
        <v>88</v>
      </c>
      <c r="F69" s="85">
        <v>1182</v>
      </c>
      <c r="G69" s="88" t="s">
        <v>7</v>
      </c>
      <c r="H69" s="87"/>
      <c r="I69" s="74"/>
      <c r="J69" s="155"/>
      <c r="K69" s="145"/>
    </row>
    <row r="70" spans="1:11" ht="24.75" customHeight="1">
      <c r="A70" s="128"/>
      <c r="B70" s="129"/>
      <c r="C70" s="129"/>
      <c r="D70" s="272" t="s">
        <v>179</v>
      </c>
      <c r="E70" s="273" t="s">
        <v>181</v>
      </c>
      <c r="F70" s="274">
        <v>15</v>
      </c>
      <c r="G70" s="275" t="s">
        <v>1</v>
      </c>
      <c r="H70" s="276"/>
      <c r="I70" s="277"/>
      <c r="J70" s="155"/>
      <c r="K70" s="145"/>
    </row>
    <row r="71" spans="1:11" ht="24.75" customHeight="1">
      <c r="A71" s="128"/>
      <c r="B71" s="129"/>
      <c r="C71" s="129"/>
      <c r="D71" s="272" t="s">
        <v>180</v>
      </c>
      <c r="E71" s="273" t="s">
        <v>182</v>
      </c>
      <c r="F71" s="274">
        <v>15</v>
      </c>
      <c r="G71" s="275" t="s">
        <v>1</v>
      </c>
      <c r="H71" s="276"/>
      <c r="I71" s="277"/>
      <c r="J71" s="155"/>
      <c r="K71" s="145"/>
    </row>
    <row r="72" spans="1:14" s="150" customFormat="1" ht="24.75" customHeight="1">
      <c r="A72" s="148"/>
      <c r="B72" s="149"/>
      <c r="C72" s="129"/>
      <c r="D72" s="75" t="s">
        <v>134</v>
      </c>
      <c r="E72" s="97" t="s">
        <v>124</v>
      </c>
      <c r="F72" s="76">
        <v>1</v>
      </c>
      <c r="G72" s="77" t="s">
        <v>0</v>
      </c>
      <c r="H72" s="78"/>
      <c r="I72" s="74"/>
      <c r="J72" s="106"/>
      <c r="K72" s="151"/>
      <c r="L72" s="152"/>
      <c r="M72" s="108"/>
      <c r="N72" s="153"/>
    </row>
    <row r="73" spans="1:14" s="150" customFormat="1" ht="24.75" customHeight="1">
      <c r="A73" s="148"/>
      <c r="B73" s="149"/>
      <c r="C73" s="129"/>
      <c r="D73" s="75" t="s">
        <v>135</v>
      </c>
      <c r="E73" s="94" t="s">
        <v>155</v>
      </c>
      <c r="F73" s="76">
        <v>1</v>
      </c>
      <c r="G73" s="77" t="s">
        <v>1</v>
      </c>
      <c r="H73" s="78">
        <v>4500</v>
      </c>
      <c r="I73" s="74">
        <f>+F73*H73</f>
        <v>4500</v>
      </c>
      <c r="J73" s="106"/>
      <c r="K73" s="151"/>
      <c r="L73" s="152"/>
      <c r="M73" s="108"/>
      <c r="N73" s="153"/>
    </row>
    <row r="74" spans="1:14" s="150" customFormat="1" ht="33.75" customHeight="1">
      <c r="A74" s="148"/>
      <c r="B74" s="149"/>
      <c r="C74" s="148"/>
      <c r="D74" s="79" t="s">
        <v>136</v>
      </c>
      <c r="E74" s="95" t="s">
        <v>96</v>
      </c>
      <c r="F74" s="80">
        <v>1</v>
      </c>
      <c r="G74" s="81" t="s">
        <v>0</v>
      </c>
      <c r="H74" s="82">
        <v>35000</v>
      </c>
      <c r="I74" s="74">
        <f>+F74*H74</f>
        <v>35000</v>
      </c>
      <c r="K74" s="151"/>
      <c r="L74" s="152"/>
      <c r="M74" s="108"/>
      <c r="N74" s="153"/>
    </row>
    <row r="75" spans="1:14" s="150" customFormat="1" ht="24.75" customHeight="1">
      <c r="A75" s="148"/>
      <c r="B75" s="149"/>
      <c r="C75" s="148"/>
      <c r="D75" s="79" t="s">
        <v>137</v>
      </c>
      <c r="E75" s="95" t="s">
        <v>152</v>
      </c>
      <c r="F75" s="80">
        <v>500</v>
      </c>
      <c r="G75" s="81" t="s">
        <v>7</v>
      </c>
      <c r="H75" s="82"/>
      <c r="I75" s="83"/>
      <c r="K75" s="151"/>
      <c r="L75" s="152"/>
      <c r="M75" s="108"/>
      <c r="N75" s="153"/>
    </row>
    <row r="76" spans="1:14" s="150" customFormat="1" ht="24.75" customHeight="1">
      <c r="A76" s="148"/>
      <c r="B76" s="149"/>
      <c r="C76" s="148"/>
      <c r="D76" s="79" t="s">
        <v>140</v>
      </c>
      <c r="E76" s="95" t="s">
        <v>153</v>
      </c>
      <c r="F76" s="80">
        <v>1350</v>
      </c>
      <c r="G76" s="81" t="s">
        <v>7</v>
      </c>
      <c r="H76" s="82"/>
      <c r="I76" s="83"/>
      <c r="K76" s="151"/>
      <c r="L76" s="152"/>
      <c r="M76" s="108"/>
      <c r="N76" s="153"/>
    </row>
    <row r="77" spans="1:14" s="150" customFormat="1" ht="24.75" customHeight="1">
      <c r="A77" s="148"/>
      <c r="B77" s="149"/>
      <c r="C77" s="148"/>
      <c r="D77" s="79" t="s">
        <v>141</v>
      </c>
      <c r="E77" s="95" t="s">
        <v>143</v>
      </c>
      <c r="F77" s="80">
        <v>1</v>
      </c>
      <c r="G77" s="81" t="s">
        <v>0</v>
      </c>
      <c r="H77" s="82"/>
      <c r="I77" s="83"/>
      <c r="K77" s="151"/>
      <c r="L77" s="152"/>
      <c r="M77" s="108"/>
      <c r="N77" s="153"/>
    </row>
    <row r="78" spans="1:14" s="150" customFormat="1" ht="24.75" customHeight="1" thickBot="1">
      <c r="A78" s="148"/>
      <c r="B78" s="149"/>
      <c r="C78" s="148"/>
      <c r="D78" s="232" t="s">
        <v>142</v>
      </c>
      <c r="E78" s="233" t="s">
        <v>14</v>
      </c>
      <c r="F78" s="234">
        <v>1</v>
      </c>
      <c r="G78" s="235" t="s">
        <v>0</v>
      </c>
      <c r="H78" s="236"/>
      <c r="I78" s="237"/>
      <c r="K78" s="151"/>
      <c r="L78" s="152"/>
      <c r="M78" s="108"/>
      <c r="N78" s="153"/>
    </row>
    <row r="79" spans="1:14" s="150" customFormat="1" ht="24.75" customHeight="1" thickBot="1">
      <c r="A79" s="148"/>
      <c r="B79" s="149"/>
      <c r="C79" s="148"/>
      <c r="D79" s="247" t="s">
        <v>163</v>
      </c>
      <c r="E79" s="248"/>
      <c r="F79" s="249"/>
      <c r="G79" s="250"/>
      <c r="H79" s="251" t="s">
        <v>157</v>
      </c>
      <c r="I79" s="252"/>
      <c r="K79" s="151"/>
      <c r="L79" s="152"/>
      <c r="M79" s="108"/>
      <c r="N79" s="153"/>
    </row>
    <row r="80" spans="1:14" s="150" customFormat="1" ht="24.75" customHeight="1" thickBot="1">
      <c r="A80" s="148"/>
      <c r="B80" s="149"/>
      <c r="C80" s="148"/>
      <c r="D80" s="130"/>
      <c r="E80" s="165"/>
      <c r="F80" s="132"/>
      <c r="G80" s="133"/>
      <c r="H80" s="134"/>
      <c r="I80" s="135"/>
      <c r="K80" s="151"/>
      <c r="L80" s="152"/>
      <c r="M80" s="108"/>
      <c r="N80" s="153"/>
    </row>
    <row r="81" spans="1:14" s="136" customFormat="1" ht="24.75" customHeight="1">
      <c r="A81" s="128"/>
      <c r="B81" s="129"/>
      <c r="C81" s="148"/>
      <c r="D81" s="166" t="s">
        <v>176</v>
      </c>
      <c r="E81" s="167"/>
      <c r="F81" s="168"/>
      <c r="G81" s="169"/>
      <c r="H81" s="170"/>
      <c r="I81" s="171"/>
      <c r="J81" s="150"/>
      <c r="K81" s="137"/>
      <c r="L81" s="107"/>
      <c r="M81" s="108"/>
      <c r="N81" s="138"/>
    </row>
    <row r="82" spans="1:14" s="146" customFormat="1" ht="24.75" customHeight="1" thickBot="1">
      <c r="A82" s="128"/>
      <c r="B82" s="129"/>
      <c r="C82" s="128"/>
      <c r="D82" s="253" t="s">
        <v>149</v>
      </c>
      <c r="E82" s="254" t="s">
        <v>86</v>
      </c>
      <c r="F82" s="255">
        <v>1</v>
      </c>
      <c r="G82" s="256" t="s">
        <v>0</v>
      </c>
      <c r="H82" s="257"/>
      <c r="I82" s="258"/>
      <c r="J82" s="136"/>
      <c r="K82" s="147"/>
      <c r="L82" s="107"/>
      <c r="M82" s="108"/>
      <c r="N82" s="109"/>
    </row>
    <row r="83" spans="1:14" s="150" customFormat="1" ht="24.75" customHeight="1" thickBot="1">
      <c r="A83" s="148"/>
      <c r="B83" s="149"/>
      <c r="C83" s="148"/>
      <c r="D83" s="247" t="s">
        <v>164</v>
      </c>
      <c r="E83" s="248"/>
      <c r="F83" s="249"/>
      <c r="G83" s="250"/>
      <c r="H83" s="251" t="s">
        <v>157</v>
      </c>
      <c r="I83" s="252"/>
      <c r="K83" s="151"/>
      <c r="L83" s="152"/>
      <c r="M83" s="108"/>
      <c r="N83" s="153"/>
    </row>
    <row r="84" spans="1:14" s="150" customFormat="1" ht="24.75" customHeight="1" thickBot="1">
      <c r="A84" s="148"/>
      <c r="B84" s="149"/>
      <c r="C84" s="128"/>
      <c r="D84" s="130"/>
      <c r="E84" s="172"/>
      <c r="F84" s="132"/>
      <c r="G84" s="133"/>
      <c r="H84" s="134"/>
      <c r="I84" s="173"/>
      <c r="J84" s="106"/>
      <c r="K84" s="151"/>
      <c r="L84" s="152"/>
      <c r="M84" s="108"/>
      <c r="N84" s="153"/>
    </row>
    <row r="85" spans="1:14" s="150" customFormat="1" ht="24.75" customHeight="1">
      <c r="A85" s="148"/>
      <c r="B85" s="149"/>
      <c r="C85" s="148"/>
      <c r="D85" s="166" t="s">
        <v>175</v>
      </c>
      <c r="E85" s="167"/>
      <c r="F85" s="168"/>
      <c r="G85" s="169"/>
      <c r="H85" s="170"/>
      <c r="I85" s="171"/>
      <c r="K85" s="151"/>
      <c r="L85" s="152"/>
      <c r="M85" s="108"/>
      <c r="N85" s="153"/>
    </row>
    <row r="86" spans="1:14" s="146" customFormat="1" ht="24.75" customHeight="1" thickBot="1">
      <c r="A86" s="128"/>
      <c r="B86" s="129"/>
      <c r="C86" s="148"/>
      <c r="D86" s="253" t="s">
        <v>150</v>
      </c>
      <c r="E86" s="254" t="s">
        <v>160</v>
      </c>
      <c r="F86" s="255">
        <v>1</v>
      </c>
      <c r="G86" s="256" t="s">
        <v>0</v>
      </c>
      <c r="H86" s="257"/>
      <c r="I86" s="258"/>
      <c r="J86" s="150"/>
      <c r="K86" s="147"/>
      <c r="L86" s="107"/>
      <c r="M86" s="108"/>
      <c r="N86" s="109"/>
    </row>
    <row r="87" spans="1:14" s="150" customFormat="1" ht="24.75" customHeight="1" thickBot="1">
      <c r="A87" s="148"/>
      <c r="B87" s="149"/>
      <c r="C87" s="148"/>
      <c r="D87" s="247" t="s">
        <v>165</v>
      </c>
      <c r="E87" s="248"/>
      <c r="F87" s="249"/>
      <c r="G87" s="250"/>
      <c r="H87" s="251" t="s">
        <v>157</v>
      </c>
      <c r="I87" s="252"/>
      <c r="K87" s="151"/>
      <c r="L87" s="152"/>
      <c r="M87" s="108"/>
      <c r="N87" s="153"/>
    </row>
    <row r="88" spans="1:11" ht="24.75" customHeight="1">
      <c r="A88" s="128"/>
      <c r="B88" s="129"/>
      <c r="C88" s="148"/>
      <c r="D88" s="185"/>
      <c r="E88" s="118"/>
      <c r="F88" s="112"/>
      <c r="G88" s="238"/>
      <c r="H88" s="217"/>
      <c r="I88" s="239"/>
      <c r="J88" s="150"/>
      <c r="K88" s="145"/>
    </row>
    <row r="89" spans="1:11" ht="24.75" customHeight="1">
      <c r="A89" s="128"/>
      <c r="B89" s="129"/>
      <c r="C89" s="148"/>
      <c r="D89" s="240" t="s">
        <v>174</v>
      </c>
      <c r="E89" s="241"/>
      <c r="F89" s="242"/>
      <c r="G89" s="243"/>
      <c r="H89" s="244"/>
      <c r="I89" s="245"/>
      <c r="J89" s="150"/>
      <c r="K89" s="145"/>
    </row>
    <row r="90" spans="1:14" s="146" customFormat="1" ht="24.75" customHeight="1" thickBot="1">
      <c r="A90" s="128"/>
      <c r="B90" s="129"/>
      <c r="C90" s="128"/>
      <c r="D90" s="259" t="s">
        <v>156</v>
      </c>
      <c r="E90" s="260" t="s">
        <v>166</v>
      </c>
      <c r="F90" s="261">
        <v>1</v>
      </c>
      <c r="G90" s="262" t="s">
        <v>0</v>
      </c>
      <c r="H90" s="263"/>
      <c r="I90" s="264"/>
      <c r="J90" s="106"/>
      <c r="K90" s="147"/>
      <c r="L90" s="107"/>
      <c r="M90" s="108"/>
      <c r="N90" s="109"/>
    </row>
    <row r="91" spans="1:14" s="150" customFormat="1" ht="24.75" customHeight="1" thickBot="1">
      <c r="A91" s="148"/>
      <c r="B91" s="149"/>
      <c r="C91" s="128"/>
      <c r="D91" s="247" t="s">
        <v>170</v>
      </c>
      <c r="E91" s="248"/>
      <c r="F91" s="249"/>
      <c r="G91" s="250"/>
      <c r="H91" s="251" t="s">
        <v>157</v>
      </c>
      <c r="I91" s="252"/>
      <c r="J91" s="146"/>
      <c r="K91" s="151"/>
      <c r="L91" s="152"/>
      <c r="M91" s="108"/>
      <c r="N91" s="153"/>
    </row>
    <row r="92" spans="1:14" s="150" customFormat="1" ht="24.75" customHeight="1" thickBot="1">
      <c r="A92" s="148"/>
      <c r="B92" s="149"/>
      <c r="C92" s="128"/>
      <c r="D92" s="266"/>
      <c r="E92" s="266"/>
      <c r="F92" s="267"/>
      <c r="G92" s="268"/>
      <c r="H92" s="269"/>
      <c r="I92" s="270"/>
      <c r="J92" s="146"/>
      <c r="K92" s="151"/>
      <c r="L92" s="152"/>
      <c r="M92" s="108"/>
      <c r="N92" s="153"/>
    </row>
    <row r="93" spans="1:14" s="150" customFormat="1" ht="36.75" customHeight="1" thickBot="1">
      <c r="A93" s="148"/>
      <c r="B93" s="149"/>
      <c r="C93" s="128"/>
      <c r="D93" s="246" t="s">
        <v>178</v>
      </c>
      <c r="E93" s="181"/>
      <c r="F93" s="182"/>
      <c r="G93" s="183"/>
      <c r="H93" s="271" t="s">
        <v>157</v>
      </c>
      <c r="I93" s="184"/>
      <c r="J93" s="146"/>
      <c r="K93" s="151"/>
      <c r="L93" s="152"/>
      <c r="M93" s="108"/>
      <c r="N93" s="153"/>
    </row>
    <row r="94" spans="1:14" s="150" customFormat="1" ht="36" customHeight="1" thickBot="1">
      <c r="A94" s="148"/>
      <c r="B94" s="149"/>
      <c r="C94" s="128"/>
      <c r="D94" s="246" t="s">
        <v>158</v>
      </c>
      <c r="E94" s="181"/>
      <c r="F94" s="182"/>
      <c r="G94" s="183"/>
      <c r="H94" s="183"/>
      <c r="I94" s="184"/>
      <c r="J94" s="146"/>
      <c r="K94" s="151"/>
      <c r="L94" s="152"/>
      <c r="M94" s="108"/>
      <c r="N94" s="153"/>
    </row>
    <row r="95" spans="1:14" s="150" customFormat="1" ht="24.75" customHeight="1" thickBot="1">
      <c r="A95" s="148"/>
      <c r="B95" s="149"/>
      <c r="C95" s="128"/>
      <c r="D95" s="265"/>
      <c r="E95" s="266"/>
      <c r="F95" s="267"/>
      <c r="G95" s="268"/>
      <c r="H95" s="269"/>
      <c r="I95" s="270"/>
      <c r="J95" s="146"/>
      <c r="K95" s="151"/>
      <c r="L95" s="152"/>
      <c r="M95" s="108"/>
      <c r="N95" s="153"/>
    </row>
    <row r="96" spans="1:11" ht="24.75" customHeight="1">
      <c r="A96" s="128"/>
      <c r="B96" s="129"/>
      <c r="C96" s="148"/>
      <c r="D96" s="174" t="s">
        <v>173</v>
      </c>
      <c r="E96" s="175"/>
      <c r="F96" s="176"/>
      <c r="G96" s="177"/>
      <c r="H96" s="178"/>
      <c r="I96" s="179"/>
      <c r="J96" s="150"/>
      <c r="K96" s="145"/>
    </row>
    <row r="97" spans="1:11" ht="24.75" customHeight="1">
      <c r="A97" s="128"/>
      <c r="B97" s="129"/>
      <c r="C97" s="128"/>
      <c r="D97" s="75" t="s">
        <v>59</v>
      </c>
      <c r="E97" s="97" t="s">
        <v>38</v>
      </c>
      <c r="F97" s="76">
        <v>1</v>
      </c>
      <c r="G97" s="77" t="s">
        <v>1</v>
      </c>
      <c r="H97" s="78"/>
      <c r="I97" s="74"/>
      <c r="K97" s="145"/>
    </row>
    <row r="98" spans="1:11" ht="24.75" customHeight="1">
      <c r="A98" s="128"/>
      <c r="B98" s="129"/>
      <c r="C98" s="128"/>
      <c r="D98" s="75" t="s">
        <v>80</v>
      </c>
      <c r="E98" s="97" t="s">
        <v>126</v>
      </c>
      <c r="F98" s="76">
        <v>700</v>
      </c>
      <c r="G98" s="77" t="s">
        <v>7</v>
      </c>
      <c r="H98" s="78"/>
      <c r="I98" s="74"/>
      <c r="K98" s="145"/>
    </row>
    <row r="99" spans="1:11" ht="24.75" customHeight="1">
      <c r="A99" s="128"/>
      <c r="B99" s="129"/>
      <c r="C99" s="128"/>
      <c r="D99" s="79" t="s">
        <v>137</v>
      </c>
      <c r="E99" s="95" t="s">
        <v>152</v>
      </c>
      <c r="F99" s="80">
        <v>400</v>
      </c>
      <c r="G99" s="81" t="s">
        <v>7</v>
      </c>
      <c r="H99" s="82"/>
      <c r="I99" s="83"/>
      <c r="K99" s="145"/>
    </row>
    <row r="100" spans="1:11" ht="24.75" customHeight="1">
      <c r="A100" s="128"/>
      <c r="B100" s="129"/>
      <c r="C100" s="128"/>
      <c r="D100" s="79" t="s">
        <v>140</v>
      </c>
      <c r="E100" s="95" t="s">
        <v>153</v>
      </c>
      <c r="F100" s="80">
        <v>410</v>
      </c>
      <c r="G100" s="81" t="s">
        <v>7</v>
      </c>
      <c r="H100" s="82"/>
      <c r="I100" s="83"/>
      <c r="K100" s="145"/>
    </row>
    <row r="101" spans="1:14" s="150" customFormat="1" ht="24.75" customHeight="1" thickBot="1">
      <c r="A101" s="148"/>
      <c r="B101" s="149"/>
      <c r="C101" s="128"/>
      <c r="D101" s="160" t="s">
        <v>159</v>
      </c>
      <c r="E101" s="160"/>
      <c r="F101" s="161"/>
      <c r="G101" s="162"/>
      <c r="H101" s="163" t="s">
        <v>157</v>
      </c>
      <c r="I101" s="164"/>
      <c r="J101" s="146"/>
      <c r="K101" s="151"/>
      <c r="L101" s="152"/>
      <c r="M101" s="108"/>
      <c r="N101" s="153"/>
    </row>
    <row r="102" spans="1:11" ht="24.75" customHeight="1" thickBot="1">
      <c r="A102" s="128"/>
      <c r="B102" s="129"/>
      <c r="C102" s="128"/>
      <c r="D102" s="180" t="s">
        <v>167</v>
      </c>
      <c r="E102" s="181"/>
      <c r="F102" s="182"/>
      <c r="G102" s="183"/>
      <c r="H102" s="183"/>
      <c r="I102" s="184"/>
      <c r="K102" s="145"/>
    </row>
    <row r="103" spans="1:13" ht="24.75" customHeight="1">
      <c r="A103" s="128"/>
      <c r="B103" s="129"/>
      <c r="C103" s="128"/>
      <c r="D103" s="186"/>
      <c r="E103" s="187"/>
      <c r="F103" s="188"/>
      <c r="G103" s="189"/>
      <c r="H103" s="190"/>
      <c r="I103" s="191"/>
      <c r="K103" s="192"/>
      <c r="L103" s="193"/>
      <c r="M103" s="194"/>
    </row>
    <row r="104" spans="1:9" ht="24.75" customHeight="1">
      <c r="A104" s="128"/>
      <c r="B104" s="129"/>
      <c r="C104" s="195"/>
      <c r="D104" s="186"/>
      <c r="E104" s="187"/>
      <c r="F104" s="196"/>
      <c r="G104" s="197"/>
      <c r="H104" s="190"/>
      <c r="I104" s="191"/>
    </row>
    <row r="105" spans="1:9" ht="24.75" customHeight="1">
      <c r="A105" s="128"/>
      <c r="B105" s="129"/>
      <c r="C105" s="128"/>
      <c r="D105" s="198"/>
      <c r="E105" s="187"/>
      <c r="F105" s="188"/>
      <c r="G105" s="199"/>
      <c r="H105" s="200"/>
      <c r="I105" s="201"/>
    </row>
    <row r="106" spans="1:9" ht="24.75" customHeight="1">
      <c r="A106" s="128"/>
      <c r="B106" s="129"/>
      <c r="C106" s="128"/>
      <c r="D106" s="198"/>
      <c r="E106" s="187"/>
      <c r="F106" s="188"/>
      <c r="G106" s="199"/>
      <c r="H106" s="200"/>
      <c r="I106" s="201"/>
    </row>
    <row r="107" spans="1:9" ht="24.75" customHeight="1">
      <c r="A107" s="128"/>
      <c r="B107" s="129"/>
      <c r="C107" s="128"/>
      <c r="D107" s="198"/>
      <c r="E107" s="187"/>
      <c r="F107" s="188"/>
      <c r="G107" s="199"/>
      <c r="H107" s="200"/>
      <c r="I107" s="201"/>
    </row>
    <row r="108" spans="1:9" ht="24.75" customHeight="1">
      <c r="A108" s="128"/>
      <c r="B108" s="129"/>
      <c r="C108" s="128"/>
      <c r="D108" s="198"/>
      <c r="E108" s="187"/>
      <c r="F108" s="202"/>
      <c r="G108" s="199"/>
      <c r="H108" s="200"/>
      <c r="I108" s="201"/>
    </row>
    <row r="109" spans="1:9" ht="24.75" customHeight="1">
      <c r="A109" s="128"/>
      <c r="B109" s="129"/>
      <c r="C109" s="128"/>
      <c r="D109" s="198"/>
      <c r="E109" s="187"/>
      <c r="F109" s="203"/>
      <c r="G109" s="199"/>
      <c r="H109" s="200"/>
      <c r="I109" s="201"/>
    </row>
    <row r="110" spans="1:9" ht="24.75" customHeight="1">
      <c r="A110" s="128"/>
      <c r="B110" s="129"/>
      <c r="C110" s="128"/>
      <c r="D110" s="198"/>
      <c r="E110" s="187"/>
      <c r="F110" s="203"/>
      <c r="G110" s="199"/>
      <c r="H110" s="200"/>
      <c r="I110" s="201"/>
    </row>
    <row r="111" spans="1:9" ht="24.75" customHeight="1">
      <c r="A111" s="128"/>
      <c r="B111" s="129"/>
      <c r="C111" s="128"/>
      <c r="D111" s="198"/>
      <c r="E111" s="187"/>
      <c r="F111" s="203"/>
      <c r="G111" s="199"/>
      <c r="H111" s="200"/>
      <c r="I111" s="201"/>
    </row>
    <row r="112" spans="1:9" ht="24.75" customHeight="1">
      <c r="A112" s="128"/>
      <c r="B112" s="129"/>
      <c r="C112" s="128"/>
      <c r="D112" s="198"/>
      <c r="E112" s="187"/>
      <c r="F112" s="202"/>
      <c r="G112" s="199"/>
      <c r="H112" s="200"/>
      <c r="I112" s="201"/>
    </row>
    <row r="113" spans="1:9" ht="24.75" customHeight="1">
      <c r="A113" s="128"/>
      <c r="B113" s="129"/>
      <c r="C113" s="128"/>
      <c r="D113" s="198"/>
      <c r="E113" s="187"/>
      <c r="F113" s="202"/>
      <c r="G113" s="199"/>
      <c r="H113" s="200"/>
      <c r="I113" s="201"/>
    </row>
    <row r="114" spans="1:9" ht="24.75" customHeight="1">
      <c r="A114" s="128"/>
      <c r="B114" s="129"/>
      <c r="C114" s="128"/>
      <c r="D114" s="198"/>
      <c r="E114" s="204"/>
      <c r="F114" s="202"/>
      <c r="G114" s="205"/>
      <c r="H114" s="200"/>
      <c r="I114" s="201"/>
    </row>
    <row r="115" spans="1:9" ht="24.75" customHeight="1">
      <c r="A115" s="128"/>
      <c r="B115" s="129"/>
      <c r="C115" s="128"/>
      <c r="D115" s="198"/>
      <c r="E115" s="187"/>
      <c r="F115" s="203"/>
      <c r="G115" s="199"/>
      <c r="H115" s="200"/>
      <c r="I115" s="201"/>
    </row>
    <row r="116" spans="1:9" ht="24.75" customHeight="1">
      <c r="A116" s="128"/>
      <c r="B116" s="129"/>
      <c r="C116" s="128"/>
      <c r="D116" s="198"/>
      <c r="E116" s="187"/>
      <c r="F116" s="203"/>
      <c r="G116" s="199"/>
      <c r="H116" s="200"/>
      <c r="I116" s="201"/>
    </row>
    <row r="117" spans="1:9" ht="24.75" customHeight="1">
      <c r="A117" s="128"/>
      <c r="B117" s="129"/>
      <c r="C117" s="128"/>
      <c r="D117" s="198"/>
      <c r="E117" s="187"/>
      <c r="F117" s="203"/>
      <c r="G117" s="205"/>
      <c r="H117" s="200"/>
      <c r="I117" s="201"/>
    </row>
    <row r="118" spans="1:9" ht="24.75" customHeight="1">
      <c r="A118" s="128"/>
      <c r="B118" s="129"/>
      <c r="C118" s="128"/>
      <c r="D118" s="198"/>
      <c r="E118" s="187"/>
      <c r="F118" s="203"/>
      <c r="G118" s="205"/>
      <c r="H118" s="200"/>
      <c r="I118" s="201"/>
    </row>
    <row r="119" spans="1:9" ht="24.75" customHeight="1">
      <c r="A119" s="128"/>
      <c r="B119" s="129"/>
      <c r="C119" s="128"/>
      <c r="D119" s="198"/>
      <c r="E119" s="187"/>
      <c r="F119" s="203"/>
      <c r="G119" s="205"/>
      <c r="H119" s="200"/>
      <c r="I119" s="201"/>
    </row>
    <row r="120" spans="1:9" ht="24.75" customHeight="1">
      <c r="A120" s="128"/>
      <c r="B120" s="129"/>
      <c r="C120" s="128"/>
      <c r="D120" s="198"/>
      <c r="E120" s="187"/>
      <c r="F120" s="203"/>
      <c r="G120" s="199"/>
      <c r="H120" s="200"/>
      <c r="I120" s="201"/>
    </row>
    <row r="121" spans="1:9" ht="24.75" customHeight="1">
      <c r="A121" s="128"/>
      <c r="B121" s="129"/>
      <c r="C121" s="128"/>
      <c r="D121" s="198"/>
      <c r="E121" s="187"/>
      <c r="F121" s="203"/>
      <c r="G121" s="205"/>
      <c r="H121" s="200"/>
      <c r="I121" s="201"/>
    </row>
    <row r="122" spans="1:9" ht="24.75" customHeight="1">
      <c r="A122" s="128"/>
      <c r="B122" s="129"/>
      <c r="C122" s="128"/>
      <c r="D122" s="198"/>
      <c r="E122" s="187"/>
      <c r="F122" s="203"/>
      <c r="G122" s="199"/>
      <c r="H122" s="200"/>
      <c r="I122" s="201"/>
    </row>
    <row r="123" spans="1:9" ht="24.75" customHeight="1">
      <c r="A123" s="128"/>
      <c r="B123" s="129"/>
      <c r="C123" s="128"/>
      <c r="D123" s="198"/>
      <c r="E123" s="187"/>
      <c r="F123" s="203"/>
      <c r="G123" s="199"/>
      <c r="H123" s="200"/>
      <c r="I123" s="201"/>
    </row>
    <row r="124" spans="1:9" ht="24.75" customHeight="1">
      <c r="A124" s="128"/>
      <c r="B124" s="129"/>
      <c r="C124" s="128"/>
      <c r="D124" s="198"/>
      <c r="E124" s="187"/>
      <c r="F124" s="203"/>
      <c r="G124" s="199"/>
      <c r="H124" s="200"/>
      <c r="I124" s="201"/>
    </row>
    <row r="125" spans="1:9" ht="24.75" customHeight="1">
      <c r="A125" s="128"/>
      <c r="B125" s="129"/>
      <c r="C125" s="128"/>
      <c r="D125" s="186"/>
      <c r="E125" s="187"/>
      <c r="F125" s="196"/>
      <c r="G125" s="197"/>
      <c r="H125" s="190"/>
      <c r="I125" s="191"/>
    </row>
    <row r="126" spans="1:9" ht="24.75" customHeight="1">
      <c r="A126" s="128"/>
      <c r="B126" s="129"/>
      <c r="C126" s="128"/>
      <c r="D126" s="186"/>
      <c r="E126" s="101"/>
      <c r="F126" s="102"/>
      <c r="G126" s="103"/>
      <c r="H126" s="104"/>
      <c r="I126" s="206"/>
    </row>
    <row r="127" spans="1:9" ht="24.75" customHeight="1">
      <c r="A127" s="128"/>
      <c r="B127" s="129"/>
      <c r="C127" s="128"/>
      <c r="D127" s="186"/>
      <c r="E127" s="207"/>
      <c r="F127" s="208"/>
      <c r="G127" s="209"/>
      <c r="H127" s="210"/>
      <c r="I127" s="211"/>
    </row>
    <row r="128" spans="1:9" ht="24.75" customHeight="1">
      <c r="A128" s="128"/>
      <c r="B128" s="129"/>
      <c r="C128" s="128"/>
      <c r="D128" s="186"/>
      <c r="E128" s="186"/>
      <c r="F128" s="212"/>
      <c r="G128" s="213"/>
      <c r="H128" s="214"/>
      <c r="I128" s="215"/>
    </row>
    <row r="129" spans="1:9" ht="24.75" customHeight="1">
      <c r="A129" s="128"/>
      <c r="B129" s="129"/>
      <c r="C129" s="128"/>
      <c r="D129" s="216"/>
      <c r="E129" s="216"/>
      <c r="F129" s="112"/>
      <c r="G129" s="113"/>
      <c r="H129" s="217"/>
      <c r="I129" s="218"/>
    </row>
    <row r="130" spans="1:3" ht="24.75" customHeight="1">
      <c r="A130" s="128"/>
      <c r="C130" s="128"/>
    </row>
    <row r="131" spans="1:3" ht="24.75" customHeight="1">
      <c r="A131" s="128"/>
      <c r="C131" s="128"/>
    </row>
    <row r="132" ht="24.75" customHeight="1">
      <c r="A132" s="128"/>
    </row>
    <row r="133" ht="24.75" customHeight="1">
      <c r="A133" s="128"/>
    </row>
    <row r="134" ht="24.75" customHeight="1">
      <c r="A134" s="128"/>
    </row>
    <row r="135" ht="24.75" customHeight="1">
      <c r="A135" s="128"/>
    </row>
    <row r="136" spans="1:14" s="219" customFormat="1" ht="24.75" customHeight="1">
      <c r="A136" s="128"/>
      <c r="D136" s="146"/>
      <c r="E136" s="146"/>
      <c r="F136" s="220"/>
      <c r="G136" s="221"/>
      <c r="H136" s="222"/>
      <c r="I136" s="223"/>
      <c r="J136" s="106"/>
      <c r="K136" s="106"/>
      <c r="L136" s="107"/>
      <c r="M136" s="108"/>
      <c r="N136" s="224"/>
    </row>
    <row r="137" spans="1:14" s="219" customFormat="1" ht="24.75" customHeight="1">
      <c r="A137" s="128"/>
      <c r="D137" s="146"/>
      <c r="E137" s="146"/>
      <c r="F137" s="220"/>
      <c r="G137" s="221"/>
      <c r="H137" s="222"/>
      <c r="I137" s="223"/>
      <c r="J137" s="106"/>
      <c r="K137" s="106"/>
      <c r="L137" s="107"/>
      <c r="M137" s="108"/>
      <c r="N137" s="224"/>
    </row>
    <row r="138" spans="1:14" s="219" customFormat="1" ht="24.75" customHeight="1">
      <c r="A138" s="128"/>
      <c r="D138" s="146"/>
      <c r="E138" s="146"/>
      <c r="F138" s="220"/>
      <c r="G138" s="221"/>
      <c r="H138" s="222"/>
      <c r="I138" s="223"/>
      <c r="J138" s="106"/>
      <c r="K138" s="106"/>
      <c r="L138" s="107"/>
      <c r="M138" s="108"/>
      <c r="N138" s="224"/>
    </row>
    <row r="139" spans="1:14" s="219" customFormat="1" ht="24.75" customHeight="1">
      <c r="A139" s="128"/>
      <c r="D139" s="146"/>
      <c r="E139" s="146"/>
      <c r="F139" s="220"/>
      <c r="G139" s="221"/>
      <c r="H139" s="222"/>
      <c r="I139" s="223"/>
      <c r="J139" s="106"/>
      <c r="K139" s="106"/>
      <c r="L139" s="107"/>
      <c r="M139" s="108"/>
      <c r="N139" s="224"/>
    </row>
    <row r="140" spans="1:14" s="219" customFormat="1" ht="24.75" customHeight="1">
      <c r="A140" s="128"/>
      <c r="D140" s="146"/>
      <c r="E140" s="146"/>
      <c r="F140" s="220"/>
      <c r="G140" s="221"/>
      <c r="H140" s="222"/>
      <c r="I140" s="223"/>
      <c r="J140" s="106"/>
      <c r="K140" s="106"/>
      <c r="L140" s="107"/>
      <c r="M140" s="108"/>
      <c r="N140" s="224"/>
    </row>
    <row r="141" spans="1:14" s="219" customFormat="1" ht="24.75" customHeight="1">
      <c r="A141" s="128"/>
      <c r="D141" s="146"/>
      <c r="E141" s="146"/>
      <c r="F141" s="220"/>
      <c r="G141" s="221"/>
      <c r="H141" s="222"/>
      <c r="I141" s="223"/>
      <c r="J141" s="106"/>
      <c r="K141" s="106"/>
      <c r="L141" s="107"/>
      <c r="M141" s="108"/>
      <c r="N141" s="224"/>
    </row>
    <row r="142" spans="1:14" s="219" customFormat="1" ht="24.75" customHeight="1">
      <c r="A142" s="128"/>
      <c r="D142" s="146"/>
      <c r="E142" s="146"/>
      <c r="F142" s="220"/>
      <c r="G142" s="221"/>
      <c r="H142" s="222"/>
      <c r="I142" s="223"/>
      <c r="J142" s="106"/>
      <c r="K142" s="106"/>
      <c r="L142" s="107"/>
      <c r="M142" s="108"/>
      <c r="N142" s="224"/>
    </row>
    <row r="143" spans="1:14" s="219" customFormat="1" ht="24.75" customHeight="1">
      <c r="A143" s="128"/>
      <c r="D143" s="146"/>
      <c r="E143" s="146"/>
      <c r="F143" s="220"/>
      <c r="G143" s="221"/>
      <c r="H143" s="222"/>
      <c r="I143" s="223"/>
      <c r="J143" s="106"/>
      <c r="K143" s="106"/>
      <c r="L143" s="107"/>
      <c r="M143" s="108"/>
      <c r="N143" s="224"/>
    </row>
    <row r="144" spans="1:14" s="219" customFormat="1" ht="24.75" customHeight="1">
      <c r="A144" s="128"/>
      <c r="D144" s="146"/>
      <c r="E144" s="146"/>
      <c r="F144" s="220"/>
      <c r="G144" s="221"/>
      <c r="H144" s="222"/>
      <c r="I144" s="223"/>
      <c r="J144" s="106"/>
      <c r="K144" s="106"/>
      <c r="L144" s="107"/>
      <c r="M144" s="108"/>
      <c r="N144" s="224"/>
    </row>
    <row r="145" spans="1:14" s="219" customFormat="1" ht="24.75" customHeight="1">
      <c r="A145" s="128"/>
      <c r="D145" s="146"/>
      <c r="E145" s="146"/>
      <c r="F145" s="220"/>
      <c r="G145" s="221"/>
      <c r="H145" s="222"/>
      <c r="I145" s="223"/>
      <c r="J145" s="106"/>
      <c r="K145" s="106"/>
      <c r="L145" s="107"/>
      <c r="M145" s="108"/>
      <c r="N145" s="224"/>
    </row>
    <row r="146" spans="1:14" s="219" customFormat="1" ht="24.75" customHeight="1">
      <c r="A146" s="128"/>
      <c r="D146" s="146"/>
      <c r="E146" s="146"/>
      <c r="F146" s="220"/>
      <c r="G146" s="221"/>
      <c r="H146" s="222"/>
      <c r="I146" s="223"/>
      <c r="J146" s="106"/>
      <c r="K146" s="106"/>
      <c r="L146" s="107"/>
      <c r="M146" s="108"/>
      <c r="N146" s="224"/>
    </row>
    <row r="147" spans="1:14" s="219" customFormat="1" ht="24.75" customHeight="1">
      <c r="A147" s="128"/>
      <c r="D147" s="146"/>
      <c r="E147" s="146"/>
      <c r="F147" s="220"/>
      <c r="G147" s="221"/>
      <c r="H147" s="222"/>
      <c r="I147" s="223"/>
      <c r="J147" s="106"/>
      <c r="K147" s="106"/>
      <c r="L147" s="107"/>
      <c r="M147" s="108"/>
      <c r="N147" s="224"/>
    </row>
    <row r="148" spans="1:14" s="219" customFormat="1" ht="24.75" customHeight="1">
      <c r="A148" s="128"/>
      <c r="D148" s="146"/>
      <c r="E148" s="146"/>
      <c r="F148" s="220"/>
      <c r="G148" s="221"/>
      <c r="H148" s="222"/>
      <c r="I148" s="223"/>
      <c r="J148" s="106"/>
      <c r="K148" s="106"/>
      <c r="L148" s="107"/>
      <c r="M148" s="108"/>
      <c r="N148" s="224"/>
    </row>
    <row r="149" spans="1:14" s="219" customFormat="1" ht="24.75" customHeight="1">
      <c r="A149" s="128"/>
      <c r="D149" s="146"/>
      <c r="E149" s="146"/>
      <c r="F149" s="220"/>
      <c r="G149" s="221"/>
      <c r="H149" s="222"/>
      <c r="I149" s="223"/>
      <c r="J149" s="106"/>
      <c r="K149" s="106"/>
      <c r="L149" s="107"/>
      <c r="M149" s="108"/>
      <c r="N149" s="224"/>
    </row>
    <row r="150" spans="1:14" s="219" customFormat="1" ht="24.75" customHeight="1">
      <c r="A150" s="128"/>
      <c r="D150" s="146"/>
      <c r="E150" s="146"/>
      <c r="F150" s="220"/>
      <c r="G150" s="221"/>
      <c r="H150" s="222"/>
      <c r="I150" s="223"/>
      <c r="J150" s="106"/>
      <c r="K150" s="106"/>
      <c r="L150" s="107"/>
      <c r="M150" s="108"/>
      <c r="N150" s="224"/>
    </row>
    <row r="151" spans="1:14" s="219" customFormat="1" ht="24.75" customHeight="1">
      <c r="A151" s="128"/>
      <c r="D151" s="146"/>
      <c r="E151" s="146"/>
      <c r="F151" s="220"/>
      <c r="G151" s="221"/>
      <c r="H151" s="222"/>
      <c r="I151" s="223"/>
      <c r="J151" s="106"/>
      <c r="K151" s="106"/>
      <c r="L151" s="107"/>
      <c r="M151" s="108"/>
      <c r="N151" s="224"/>
    </row>
    <row r="152" spans="1:14" s="219" customFormat="1" ht="24.75" customHeight="1">
      <c r="A152" s="128"/>
      <c r="D152" s="146"/>
      <c r="E152" s="146"/>
      <c r="F152" s="220"/>
      <c r="G152" s="221"/>
      <c r="H152" s="222"/>
      <c r="I152" s="223"/>
      <c r="J152" s="106"/>
      <c r="K152" s="106"/>
      <c r="L152" s="107"/>
      <c r="M152" s="108"/>
      <c r="N152" s="224"/>
    </row>
    <row r="153" spans="1:14" s="219" customFormat="1" ht="24.75" customHeight="1">
      <c r="A153" s="128"/>
      <c r="D153" s="146"/>
      <c r="E153" s="146"/>
      <c r="F153" s="220"/>
      <c r="G153" s="221"/>
      <c r="H153" s="222"/>
      <c r="I153" s="223"/>
      <c r="J153" s="106"/>
      <c r="K153" s="106"/>
      <c r="L153" s="107"/>
      <c r="M153" s="108"/>
      <c r="N153" s="224"/>
    </row>
    <row r="154" spans="1:14" s="219" customFormat="1" ht="24.75" customHeight="1">
      <c r="A154" s="128"/>
      <c r="D154" s="146"/>
      <c r="E154" s="146"/>
      <c r="F154" s="220"/>
      <c r="G154" s="221"/>
      <c r="H154" s="222"/>
      <c r="I154" s="223"/>
      <c r="J154" s="106"/>
      <c r="K154" s="106"/>
      <c r="L154" s="107"/>
      <c r="M154" s="108"/>
      <c r="N154" s="224"/>
    </row>
    <row r="155" spans="1:14" s="219" customFormat="1" ht="24.75" customHeight="1">
      <c r="A155" s="128"/>
      <c r="D155" s="146"/>
      <c r="E155" s="146"/>
      <c r="F155" s="220"/>
      <c r="G155" s="221"/>
      <c r="H155" s="222"/>
      <c r="I155" s="223"/>
      <c r="J155" s="106"/>
      <c r="K155" s="106"/>
      <c r="L155" s="107"/>
      <c r="M155" s="108"/>
      <c r="N155" s="224"/>
    </row>
    <row r="156" spans="1:14" s="219" customFormat="1" ht="24.75" customHeight="1">
      <c r="A156" s="128"/>
      <c r="D156" s="146"/>
      <c r="E156" s="146"/>
      <c r="F156" s="220"/>
      <c r="G156" s="221"/>
      <c r="H156" s="222"/>
      <c r="I156" s="223"/>
      <c r="J156" s="106"/>
      <c r="K156" s="106"/>
      <c r="L156" s="107"/>
      <c r="M156" s="108"/>
      <c r="N156" s="224"/>
    </row>
    <row r="157" spans="1:14" s="219" customFormat="1" ht="24.75" customHeight="1">
      <c r="A157" s="128"/>
      <c r="D157" s="146"/>
      <c r="E157" s="146"/>
      <c r="F157" s="220"/>
      <c r="G157" s="221"/>
      <c r="H157" s="222"/>
      <c r="I157" s="223"/>
      <c r="J157" s="106"/>
      <c r="K157" s="106"/>
      <c r="L157" s="107"/>
      <c r="M157" s="108"/>
      <c r="N157" s="224"/>
    </row>
    <row r="158" spans="1:14" s="219" customFormat="1" ht="24.75" customHeight="1">
      <c r="A158" s="128"/>
      <c r="D158" s="146"/>
      <c r="E158" s="146"/>
      <c r="F158" s="220"/>
      <c r="G158" s="221"/>
      <c r="H158" s="222"/>
      <c r="I158" s="223"/>
      <c r="J158" s="106"/>
      <c r="K158" s="106"/>
      <c r="L158" s="107"/>
      <c r="M158" s="108"/>
      <c r="N158" s="224"/>
    </row>
    <row r="159" spans="1:14" s="219" customFormat="1" ht="24.75" customHeight="1">
      <c r="A159" s="128"/>
      <c r="D159" s="146"/>
      <c r="E159" s="146"/>
      <c r="F159" s="220"/>
      <c r="G159" s="221"/>
      <c r="H159" s="222"/>
      <c r="I159" s="223"/>
      <c r="J159" s="106"/>
      <c r="K159" s="106"/>
      <c r="L159" s="107"/>
      <c r="M159" s="108"/>
      <c r="N159" s="224"/>
    </row>
    <row r="160" spans="1:14" s="219" customFormat="1" ht="24.75" customHeight="1">
      <c r="A160" s="128"/>
      <c r="D160" s="146"/>
      <c r="E160" s="146"/>
      <c r="F160" s="220"/>
      <c r="G160" s="221"/>
      <c r="H160" s="222"/>
      <c r="I160" s="223"/>
      <c r="J160" s="106"/>
      <c r="K160" s="106"/>
      <c r="L160" s="107"/>
      <c r="M160" s="108"/>
      <c r="N160" s="224"/>
    </row>
    <row r="161" spans="1:14" s="219" customFormat="1" ht="24.75" customHeight="1">
      <c r="A161" s="128"/>
      <c r="D161" s="146"/>
      <c r="E161" s="146"/>
      <c r="F161" s="220"/>
      <c r="G161" s="221"/>
      <c r="H161" s="222"/>
      <c r="I161" s="223"/>
      <c r="J161" s="106"/>
      <c r="K161" s="106"/>
      <c r="L161" s="107"/>
      <c r="M161" s="108"/>
      <c r="N161" s="224"/>
    </row>
    <row r="162" spans="1:14" s="219" customFormat="1" ht="24.75" customHeight="1">
      <c r="A162" s="128"/>
      <c r="D162" s="146"/>
      <c r="E162" s="146"/>
      <c r="F162" s="220"/>
      <c r="G162" s="221"/>
      <c r="H162" s="222"/>
      <c r="I162" s="223"/>
      <c r="J162" s="106"/>
      <c r="K162" s="106"/>
      <c r="L162" s="107"/>
      <c r="M162" s="108"/>
      <c r="N162" s="224"/>
    </row>
    <row r="163" spans="1:14" s="219" customFormat="1" ht="24.75" customHeight="1">
      <c r="A163" s="128"/>
      <c r="D163" s="146"/>
      <c r="E163" s="146"/>
      <c r="F163" s="220"/>
      <c r="G163" s="221"/>
      <c r="H163" s="222"/>
      <c r="I163" s="223"/>
      <c r="J163" s="106"/>
      <c r="K163" s="106"/>
      <c r="L163" s="107"/>
      <c r="M163" s="108"/>
      <c r="N163" s="224"/>
    </row>
    <row r="164" spans="1:14" s="219" customFormat="1" ht="24.75" customHeight="1">
      <c r="A164" s="128"/>
      <c r="D164" s="146"/>
      <c r="E164" s="146"/>
      <c r="F164" s="220"/>
      <c r="G164" s="221"/>
      <c r="H164" s="222"/>
      <c r="I164" s="223"/>
      <c r="J164" s="106"/>
      <c r="K164" s="106"/>
      <c r="L164" s="107"/>
      <c r="M164" s="108"/>
      <c r="N164" s="224"/>
    </row>
    <row r="165" spans="1:14" s="219" customFormat="1" ht="24.75" customHeight="1">
      <c r="A165" s="128"/>
      <c r="D165" s="146"/>
      <c r="E165" s="146"/>
      <c r="F165" s="220"/>
      <c r="G165" s="221"/>
      <c r="H165" s="222"/>
      <c r="I165" s="223"/>
      <c r="J165" s="106"/>
      <c r="K165" s="106"/>
      <c r="L165" s="107"/>
      <c r="M165" s="108"/>
      <c r="N165" s="224"/>
    </row>
    <row r="166" spans="1:14" s="219" customFormat="1" ht="24.75" customHeight="1">
      <c r="A166" s="128"/>
      <c r="D166" s="146"/>
      <c r="E166" s="146"/>
      <c r="F166" s="220"/>
      <c r="G166" s="221"/>
      <c r="H166" s="222"/>
      <c r="I166" s="223"/>
      <c r="J166" s="106"/>
      <c r="K166" s="106"/>
      <c r="L166" s="107"/>
      <c r="M166" s="108"/>
      <c r="N166" s="224"/>
    </row>
    <row r="167" spans="1:14" s="219" customFormat="1" ht="24.75" customHeight="1">
      <c r="A167" s="128"/>
      <c r="D167" s="146"/>
      <c r="E167" s="146"/>
      <c r="F167" s="220"/>
      <c r="G167" s="221"/>
      <c r="H167" s="222"/>
      <c r="I167" s="223"/>
      <c r="J167" s="106"/>
      <c r="K167" s="106"/>
      <c r="L167" s="107"/>
      <c r="M167" s="108"/>
      <c r="N167" s="224"/>
    </row>
    <row r="168" spans="1:14" s="219" customFormat="1" ht="24.75" customHeight="1">
      <c r="A168" s="128"/>
      <c r="D168" s="146"/>
      <c r="E168" s="146"/>
      <c r="F168" s="220"/>
      <c r="G168" s="221"/>
      <c r="H168" s="222"/>
      <c r="I168" s="223"/>
      <c r="J168" s="106"/>
      <c r="K168" s="106"/>
      <c r="L168" s="107"/>
      <c r="M168" s="108"/>
      <c r="N168" s="224"/>
    </row>
    <row r="169" spans="1:14" s="219" customFormat="1" ht="24.75" customHeight="1">
      <c r="A169" s="128"/>
      <c r="D169" s="146"/>
      <c r="E169" s="146"/>
      <c r="F169" s="220"/>
      <c r="G169" s="221"/>
      <c r="H169" s="222"/>
      <c r="I169" s="223"/>
      <c r="J169" s="106"/>
      <c r="K169" s="106"/>
      <c r="L169" s="107"/>
      <c r="M169" s="108"/>
      <c r="N169" s="224"/>
    </row>
    <row r="170" spans="1:14" s="219" customFormat="1" ht="24.75" customHeight="1">
      <c r="A170" s="128"/>
      <c r="D170" s="146"/>
      <c r="E170" s="146"/>
      <c r="F170" s="220"/>
      <c r="G170" s="221"/>
      <c r="H170" s="222"/>
      <c r="I170" s="223"/>
      <c r="J170" s="106"/>
      <c r="K170" s="106"/>
      <c r="L170" s="107"/>
      <c r="M170" s="108"/>
      <c r="N170" s="224"/>
    </row>
    <row r="171" spans="1:14" s="219" customFormat="1" ht="24.75" customHeight="1">
      <c r="A171" s="128"/>
      <c r="D171" s="146"/>
      <c r="E171" s="146"/>
      <c r="F171" s="220"/>
      <c r="G171" s="221"/>
      <c r="H171" s="222"/>
      <c r="I171" s="223"/>
      <c r="J171" s="106"/>
      <c r="K171" s="106"/>
      <c r="L171" s="107"/>
      <c r="M171" s="108"/>
      <c r="N171" s="224"/>
    </row>
    <row r="172" spans="1:14" s="219" customFormat="1" ht="24.75" customHeight="1">
      <c r="A172" s="128"/>
      <c r="D172" s="146"/>
      <c r="E172" s="146"/>
      <c r="F172" s="220"/>
      <c r="G172" s="221"/>
      <c r="H172" s="222"/>
      <c r="I172" s="223"/>
      <c r="J172" s="106"/>
      <c r="K172" s="106"/>
      <c r="L172" s="107"/>
      <c r="M172" s="108"/>
      <c r="N172" s="224"/>
    </row>
    <row r="173" spans="1:14" s="219" customFormat="1" ht="24.75" customHeight="1">
      <c r="A173" s="128"/>
      <c r="D173" s="146"/>
      <c r="E173" s="146"/>
      <c r="F173" s="220"/>
      <c r="G173" s="221"/>
      <c r="H173" s="222"/>
      <c r="I173" s="223"/>
      <c r="J173" s="106"/>
      <c r="K173" s="106"/>
      <c r="L173" s="107"/>
      <c r="M173" s="108"/>
      <c r="N173" s="224"/>
    </row>
    <row r="174" spans="1:14" s="219" customFormat="1" ht="24.75" customHeight="1">
      <c r="A174" s="128"/>
      <c r="D174" s="146"/>
      <c r="E174" s="146"/>
      <c r="F174" s="220"/>
      <c r="G174" s="221"/>
      <c r="H174" s="222"/>
      <c r="I174" s="223"/>
      <c r="J174" s="106"/>
      <c r="K174" s="106"/>
      <c r="L174" s="107"/>
      <c r="M174" s="108"/>
      <c r="N174" s="224"/>
    </row>
    <row r="175" spans="1:14" s="219" customFormat="1" ht="24.75" customHeight="1">
      <c r="A175" s="128"/>
      <c r="D175" s="146"/>
      <c r="E175" s="146"/>
      <c r="F175" s="220"/>
      <c r="G175" s="221"/>
      <c r="H175" s="222"/>
      <c r="I175" s="223"/>
      <c r="J175" s="106"/>
      <c r="K175" s="106"/>
      <c r="L175" s="107"/>
      <c r="M175" s="108"/>
      <c r="N175" s="224"/>
    </row>
    <row r="176" spans="1:14" s="219" customFormat="1" ht="24.75" customHeight="1">
      <c r="A176" s="128"/>
      <c r="D176" s="146"/>
      <c r="E176" s="146"/>
      <c r="F176" s="220"/>
      <c r="G176" s="221"/>
      <c r="H176" s="222"/>
      <c r="I176" s="223"/>
      <c r="J176" s="106"/>
      <c r="K176" s="106"/>
      <c r="L176" s="107"/>
      <c r="M176" s="108"/>
      <c r="N176" s="224"/>
    </row>
    <row r="177" spans="1:14" s="219" customFormat="1" ht="24.75" customHeight="1">
      <c r="A177" s="128"/>
      <c r="D177" s="146"/>
      <c r="E177" s="146"/>
      <c r="F177" s="220"/>
      <c r="G177" s="221"/>
      <c r="H177" s="222"/>
      <c r="I177" s="223"/>
      <c r="J177" s="106"/>
      <c r="K177" s="106"/>
      <c r="L177" s="107"/>
      <c r="M177" s="108"/>
      <c r="N177" s="224"/>
    </row>
    <row r="178" spans="1:14" s="219" customFormat="1" ht="24.75" customHeight="1">
      <c r="A178" s="128"/>
      <c r="D178" s="146"/>
      <c r="E178" s="146"/>
      <c r="F178" s="220"/>
      <c r="G178" s="221"/>
      <c r="H178" s="222"/>
      <c r="I178" s="223"/>
      <c r="J178" s="106"/>
      <c r="K178" s="106"/>
      <c r="L178" s="107"/>
      <c r="M178" s="108"/>
      <c r="N178" s="224"/>
    </row>
    <row r="179" spans="1:14" s="219" customFormat="1" ht="24.75" customHeight="1">
      <c r="A179" s="128"/>
      <c r="D179" s="146"/>
      <c r="E179" s="146"/>
      <c r="F179" s="220"/>
      <c r="G179" s="221"/>
      <c r="H179" s="222"/>
      <c r="I179" s="223"/>
      <c r="J179" s="106"/>
      <c r="K179" s="106"/>
      <c r="L179" s="107"/>
      <c r="M179" s="108"/>
      <c r="N179" s="224"/>
    </row>
    <row r="180" spans="1:14" s="219" customFormat="1" ht="24.75" customHeight="1">
      <c r="A180" s="128"/>
      <c r="D180" s="146"/>
      <c r="E180" s="146"/>
      <c r="F180" s="220"/>
      <c r="G180" s="221"/>
      <c r="H180" s="222"/>
      <c r="I180" s="223"/>
      <c r="J180" s="106"/>
      <c r="K180" s="106"/>
      <c r="L180" s="107"/>
      <c r="M180" s="108"/>
      <c r="N180" s="224"/>
    </row>
    <row r="181" spans="1:14" s="219" customFormat="1" ht="24.75" customHeight="1">
      <c r="A181" s="128"/>
      <c r="D181" s="146"/>
      <c r="E181" s="146"/>
      <c r="F181" s="220"/>
      <c r="G181" s="221"/>
      <c r="H181" s="222"/>
      <c r="I181" s="223"/>
      <c r="J181" s="106"/>
      <c r="K181" s="106"/>
      <c r="L181" s="107"/>
      <c r="M181" s="108"/>
      <c r="N181" s="224"/>
    </row>
    <row r="182" spans="1:14" s="219" customFormat="1" ht="24.75" customHeight="1">
      <c r="A182" s="128"/>
      <c r="D182" s="146"/>
      <c r="E182" s="146"/>
      <c r="F182" s="220"/>
      <c r="G182" s="221"/>
      <c r="H182" s="222"/>
      <c r="I182" s="223"/>
      <c r="J182" s="106"/>
      <c r="K182" s="106"/>
      <c r="L182" s="107"/>
      <c r="M182" s="108"/>
      <c r="N182" s="224"/>
    </row>
    <row r="183" spans="1:14" s="219" customFormat="1" ht="24.75" customHeight="1">
      <c r="A183" s="128"/>
      <c r="D183" s="146"/>
      <c r="E183" s="146"/>
      <c r="F183" s="220"/>
      <c r="G183" s="221"/>
      <c r="H183" s="222"/>
      <c r="I183" s="223"/>
      <c r="J183" s="106"/>
      <c r="K183" s="106"/>
      <c r="L183" s="107"/>
      <c r="M183" s="108"/>
      <c r="N183" s="224"/>
    </row>
    <row r="184" spans="1:14" s="219" customFormat="1" ht="24.75" customHeight="1">
      <c r="A184" s="128"/>
      <c r="D184" s="146"/>
      <c r="E184" s="146"/>
      <c r="F184" s="220"/>
      <c r="G184" s="221"/>
      <c r="H184" s="222"/>
      <c r="I184" s="223"/>
      <c r="J184" s="106"/>
      <c r="K184" s="106"/>
      <c r="L184" s="107"/>
      <c r="M184" s="108"/>
      <c r="N184" s="224"/>
    </row>
    <row r="185" spans="1:14" s="219" customFormat="1" ht="24.75" customHeight="1">
      <c r="A185" s="128"/>
      <c r="D185" s="146"/>
      <c r="E185" s="146"/>
      <c r="F185" s="220"/>
      <c r="G185" s="221"/>
      <c r="H185" s="222"/>
      <c r="I185" s="223"/>
      <c r="J185" s="106"/>
      <c r="K185" s="106"/>
      <c r="L185" s="107"/>
      <c r="M185" s="108"/>
      <c r="N185" s="224"/>
    </row>
    <row r="186" spans="1:14" s="219" customFormat="1" ht="24.75" customHeight="1">
      <c r="A186" s="128"/>
      <c r="D186" s="146"/>
      <c r="E186" s="146"/>
      <c r="F186" s="220"/>
      <c r="G186" s="221"/>
      <c r="H186" s="222"/>
      <c r="I186" s="223"/>
      <c r="J186" s="106"/>
      <c r="K186" s="106"/>
      <c r="L186" s="107"/>
      <c r="M186" s="108"/>
      <c r="N186" s="224"/>
    </row>
    <row r="187" spans="1:14" s="219" customFormat="1" ht="24.75" customHeight="1">
      <c r="A187" s="128"/>
      <c r="D187" s="146"/>
      <c r="E187" s="146"/>
      <c r="F187" s="220"/>
      <c r="G187" s="221"/>
      <c r="H187" s="222"/>
      <c r="I187" s="223"/>
      <c r="J187" s="106"/>
      <c r="K187" s="106"/>
      <c r="L187" s="107"/>
      <c r="M187" s="108"/>
      <c r="N187" s="224"/>
    </row>
    <row r="188" spans="1:14" s="219" customFormat="1" ht="24.75" customHeight="1">
      <c r="A188" s="128"/>
      <c r="D188" s="146"/>
      <c r="E188" s="146"/>
      <c r="F188" s="220"/>
      <c r="G188" s="221"/>
      <c r="H188" s="222"/>
      <c r="I188" s="223"/>
      <c r="J188" s="106"/>
      <c r="K188" s="106"/>
      <c r="L188" s="107"/>
      <c r="M188" s="108"/>
      <c r="N188" s="224"/>
    </row>
    <row r="189" spans="1:14" s="219" customFormat="1" ht="24.75" customHeight="1">
      <c r="A189" s="128"/>
      <c r="D189" s="146"/>
      <c r="E189" s="146"/>
      <c r="F189" s="220"/>
      <c r="G189" s="221"/>
      <c r="H189" s="222"/>
      <c r="I189" s="223"/>
      <c r="J189" s="106"/>
      <c r="K189" s="106"/>
      <c r="L189" s="107"/>
      <c r="M189" s="108"/>
      <c r="N189" s="224"/>
    </row>
    <row r="190" spans="1:14" s="219" customFormat="1" ht="24.75" customHeight="1">
      <c r="A190" s="128"/>
      <c r="D190" s="146"/>
      <c r="E190" s="146"/>
      <c r="F190" s="220"/>
      <c r="G190" s="221"/>
      <c r="H190" s="222"/>
      <c r="I190" s="223"/>
      <c r="J190" s="106"/>
      <c r="K190" s="106"/>
      <c r="L190" s="107"/>
      <c r="M190" s="108"/>
      <c r="N190" s="224"/>
    </row>
    <row r="191" spans="1:14" s="219" customFormat="1" ht="24.75" customHeight="1">
      <c r="A191" s="128"/>
      <c r="D191" s="146"/>
      <c r="E191" s="146"/>
      <c r="F191" s="220"/>
      <c r="G191" s="221"/>
      <c r="H191" s="222"/>
      <c r="I191" s="223"/>
      <c r="J191" s="106"/>
      <c r="K191" s="106"/>
      <c r="L191" s="107"/>
      <c r="M191" s="108"/>
      <c r="N191" s="224"/>
    </row>
    <row r="192" spans="1:14" s="219" customFormat="1" ht="24.75" customHeight="1">
      <c r="A192" s="128"/>
      <c r="D192" s="146"/>
      <c r="E192" s="146"/>
      <c r="F192" s="220"/>
      <c r="G192" s="221"/>
      <c r="H192" s="222"/>
      <c r="I192" s="223"/>
      <c r="J192" s="106"/>
      <c r="K192" s="106"/>
      <c r="L192" s="107"/>
      <c r="M192" s="108"/>
      <c r="N192" s="224"/>
    </row>
    <row r="193" spans="1:14" s="219" customFormat="1" ht="24.75" customHeight="1">
      <c r="A193" s="128"/>
      <c r="D193" s="146"/>
      <c r="E193" s="146"/>
      <c r="F193" s="220"/>
      <c r="G193" s="221"/>
      <c r="H193" s="222"/>
      <c r="I193" s="223"/>
      <c r="J193" s="106"/>
      <c r="K193" s="106"/>
      <c r="L193" s="107"/>
      <c r="M193" s="108"/>
      <c r="N193" s="224"/>
    </row>
    <row r="194" spans="1:14" s="219" customFormat="1" ht="24.75" customHeight="1">
      <c r="A194" s="128"/>
      <c r="D194" s="146"/>
      <c r="E194" s="146"/>
      <c r="F194" s="220"/>
      <c r="G194" s="221"/>
      <c r="H194" s="222"/>
      <c r="I194" s="223"/>
      <c r="J194" s="106"/>
      <c r="K194" s="106"/>
      <c r="L194" s="107"/>
      <c r="M194" s="108"/>
      <c r="N194" s="224"/>
    </row>
    <row r="195" spans="1:14" s="219" customFormat="1" ht="24.75" customHeight="1">
      <c r="A195" s="128"/>
      <c r="D195" s="146"/>
      <c r="E195" s="146"/>
      <c r="F195" s="220"/>
      <c r="G195" s="221"/>
      <c r="H195" s="222"/>
      <c r="I195" s="223"/>
      <c r="J195" s="106"/>
      <c r="K195" s="106"/>
      <c r="L195" s="107"/>
      <c r="M195" s="108"/>
      <c r="N195" s="224"/>
    </row>
    <row r="196" spans="1:14" s="219" customFormat="1" ht="24.75" customHeight="1">
      <c r="A196" s="128"/>
      <c r="D196" s="146"/>
      <c r="E196" s="146"/>
      <c r="F196" s="220"/>
      <c r="G196" s="221"/>
      <c r="H196" s="222"/>
      <c r="I196" s="223"/>
      <c r="J196" s="106"/>
      <c r="K196" s="106"/>
      <c r="L196" s="107"/>
      <c r="M196" s="108"/>
      <c r="N196" s="224"/>
    </row>
    <row r="197" spans="1:14" s="219" customFormat="1" ht="24.75" customHeight="1">
      <c r="A197" s="128"/>
      <c r="D197" s="146"/>
      <c r="E197" s="146"/>
      <c r="F197" s="220"/>
      <c r="G197" s="221"/>
      <c r="H197" s="222"/>
      <c r="I197" s="223"/>
      <c r="J197" s="106"/>
      <c r="K197" s="106"/>
      <c r="L197" s="107"/>
      <c r="M197" s="108"/>
      <c r="N197" s="224"/>
    </row>
    <row r="198" spans="1:14" s="219" customFormat="1" ht="24.75" customHeight="1">
      <c r="A198" s="128"/>
      <c r="D198" s="146"/>
      <c r="E198" s="146"/>
      <c r="F198" s="220"/>
      <c r="G198" s="221"/>
      <c r="H198" s="222"/>
      <c r="I198" s="223"/>
      <c r="J198" s="106"/>
      <c r="K198" s="106"/>
      <c r="L198" s="107"/>
      <c r="M198" s="108"/>
      <c r="N198" s="224"/>
    </row>
    <row r="199" spans="1:14" s="219" customFormat="1" ht="24.75" customHeight="1">
      <c r="A199" s="128"/>
      <c r="D199" s="146"/>
      <c r="E199" s="146"/>
      <c r="F199" s="220"/>
      <c r="G199" s="221"/>
      <c r="H199" s="222"/>
      <c r="I199" s="223"/>
      <c r="J199" s="106"/>
      <c r="K199" s="106"/>
      <c r="L199" s="107"/>
      <c r="M199" s="108"/>
      <c r="N199" s="224"/>
    </row>
    <row r="200" ht="24.75" customHeight="1">
      <c r="A200" s="128"/>
    </row>
    <row r="201" ht="24.75" customHeight="1">
      <c r="A201" s="128"/>
    </row>
    <row r="202" ht="24.75" customHeight="1">
      <c r="A202" s="128"/>
    </row>
    <row r="203" ht="24.75" customHeight="1">
      <c r="A203" s="128"/>
    </row>
    <row r="204" ht="24.75" customHeight="1">
      <c r="A204" s="128"/>
    </row>
    <row r="205" ht="24.75" customHeight="1">
      <c r="A205" s="128"/>
    </row>
    <row r="206" ht="24.75" customHeight="1">
      <c r="A206" s="128"/>
    </row>
    <row r="207" ht="24.75" customHeight="1">
      <c r="A207" s="128"/>
    </row>
    <row r="208" ht="24.75" customHeight="1">
      <c r="A208" s="128"/>
    </row>
    <row r="209" ht="24.75" customHeight="1">
      <c r="A209" s="128"/>
    </row>
    <row r="210" ht="24.75" customHeight="1">
      <c r="A210" s="128"/>
    </row>
    <row r="211" ht="24.75" customHeight="1">
      <c r="A211" s="128"/>
    </row>
    <row r="212" ht="24.75" customHeight="1">
      <c r="A212" s="128"/>
    </row>
    <row r="213" spans="1:10" ht="24.75" customHeight="1">
      <c r="A213" s="128"/>
      <c r="J213" s="225"/>
    </row>
    <row r="214" ht="24.75" customHeight="1">
      <c r="A214" s="128"/>
    </row>
    <row r="215" ht="24.75" customHeight="1">
      <c r="A215" s="128"/>
    </row>
    <row r="216" ht="24.75" customHeight="1">
      <c r="A216" s="128"/>
    </row>
    <row r="217" ht="24.75" customHeight="1">
      <c r="A217" s="128"/>
    </row>
    <row r="218" ht="24.75" customHeight="1">
      <c r="A218" s="226"/>
    </row>
    <row r="219" ht="24.75" customHeight="1">
      <c r="A219" s="226"/>
    </row>
    <row r="220" ht="24.75" customHeight="1">
      <c r="A220" s="226"/>
    </row>
    <row r="221" spans="1:11" ht="24.75" customHeight="1">
      <c r="A221" s="226"/>
      <c r="K221" s="227"/>
    </row>
    <row r="222" spans="1:11" ht="24.75" customHeight="1">
      <c r="A222" s="226"/>
      <c r="K222" s="227"/>
    </row>
    <row r="223" spans="10:11" ht="24.75" customHeight="1">
      <c r="J223" s="228"/>
      <c r="K223" s="227"/>
    </row>
    <row r="224" spans="10:11" ht="24.75" customHeight="1">
      <c r="J224" s="229"/>
      <c r="K224" s="227"/>
    </row>
    <row r="225" spans="10:11" ht="24.75" customHeight="1">
      <c r="J225" s="229"/>
      <c r="K225" s="227"/>
    </row>
    <row r="226" spans="1:11" ht="24.75" customHeight="1">
      <c r="A226" s="128"/>
      <c r="J226" s="229"/>
      <c r="K226" s="227"/>
    </row>
    <row r="227" spans="1:10" ht="24.75" customHeight="1">
      <c r="A227" s="128"/>
      <c r="J227" s="227"/>
    </row>
    <row r="228" spans="1:10" ht="24.75" customHeight="1">
      <c r="A228" s="128"/>
      <c r="J228" s="227"/>
    </row>
    <row r="229" ht="24.75" customHeight="1">
      <c r="A229" s="128"/>
    </row>
    <row r="230" ht="24.75" customHeight="1">
      <c r="A230" s="128"/>
    </row>
    <row r="231" ht="24.75" customHeight="1">
      <c r="A231" s="128"/>
    </row>
    <row r="232" spans="1:14" s="219" customFormat="1" ht="24.75" customHeight="1">
      <c r="A232" s="128"/>
      <c r="D232" s="146"/>
      <c r="E232" s="146"/>
      <c r="F232" s="220"/>
      <c r="G232" s="221"/>
      <c r="H232" s="222"/>
      <c r="I232" s="223"/>
      <c r="J232" s="106"/>
      <c r="K232" s="106"/>
      <c r="L232" s="107"/>
      <c r="M232" s="108"/>
      <c r="N232" s="224"/>
    </row>
    <row r="233" spans="1:14" s="219" customFormat="1" ht="24.75" customHeight="1">
      <c r="A233" s="128"/>
      <c r="D233" s="146"/>
      <c r="E233" s="146"/>
      <c r="F233" s="220"/>
      <c r="G233" s="221"/>
      <c r="H233" s="222"/>
      <c r="I233" s="223"/>
      <c r="J233" s="106"/>
      <c r="K233" s="106"/>
      <c r="L233" s="107"/>
      <c r="M233" s="108"/>
      <c r="N233" s="224"/>
    </row>
    <row r="234" spans="1:14" s="219" customFormat="1" ht="24.75" customHeight="1">
      <c r="A234" s="128"/>
      <c r="D234" s="146"/>
      <c r="E234" s="146"/>
      <c r="F234" s="220"/>
      <c r="G234" s="221"/>
      <c r="H234" s="222"/>
      <c r="I234" s="223"/>
      <c r="J234" s="106"/>
      <c r="K234" s="106"/>
      <c r="L234" s="107"/>
      <c r="M234" s="108"/>
      <c r="N234" s="224"/>
    </row>
    <row r="235" spans="1:14" s="219" customFormat="1" ht="24.75" customHeight="1">
      <c r="A235" s="128"/>
      <c r="D235" s="146"/>
      <c r="E235" s="146"/>
      <c r="F235" s="220"/>
      <c r="G235" s="221"/>
      <c r="H235" s="222"/>
      <c r="I235" s="223"/>
      <c r="J235" s="106"/>
      <c r="K235" s="106"/>
      <c r="L235" s="107"/>
      <c r="M235" s="108"/>
      <c r="N235" s="224"/>
    </row>
    <row r="236" spans="1:14" s="219" customFormat="1" ht="24.75" customHeight="1">
      <c r="A236" s="128"/>
      <c r="D236" s="146"/>
      <c r="E236" s="146"/>
      <c r="F236" s="220"/>
      <c r="G236" s="221"/>
      <c r="H236" s="222"/>
      <c r="I236" s="223"/>
      <c r="J236" s="106"/>
      <c r="K236" s="106"/>
      <c r="L236" s="107"/>
      <c r="M236" s="108"/>
      <c r="N236" s="224"/>
    </row>
    <row r="237" spans="1:14" s="219" customFormat="1" ht="24.75" customHeight="1">
      <c r="A237" s="128"/>
      <c r="D237" s="146"/>
      <c r="E237" s="146"/>
      <c r="F237" s="220"/>
      <c r="G237" s="221"/>
      <c r="H237" s="222"/>
      <c r="I237" s="223"/>
      <c r="J237" s="106"/>
      <c r="K237" s="106"/>
      <c r="L237" s="107"/>
      <c r="M237" s="108"/>
      <c r="N237" s="224"/>
    </row>
    <row r="238" spans="1:14" s="219" customFormat="1" ht="24.75" customHeight="1">
      <c r="A238" s="128"/>
      <c r="D238" s="146"/>
      <c r="E238" s="146"/>
      <c r="F238" s="220"/>
      <c r="G238" s="221"/>
      <c r="H238" s="222"/>
      <c r="I238" s="223"/>
      <c r="J238" s="106"/>
      <c r="K238" s="106"/>
      <c r="L238" s="107"/>
      <c r="M238" s="108"/>
      <c r="N238" s="224"/>
    </row>
    <row r="239" spans="1:14" s="219" customFormat="1" ht="24.75" customHeight="1">
      <c r="A239" s="128"/>
      <c r="D239" s="146"/>
      <c r="E239" s="146"/>
      <c r="F239" s="220"/>
      <c r="G239" s="221"/>
      <c r="H239" s="222"/>
      <c r="I239" s="223"/>
      <c r="J239" s="106"/>
      <c r="K239" s="106"/>
      <c r="L239" s="107"/>
      <c r="M239" s="108"/>
      <c r="N239" s="224"/>
    </row>
    <row r="240" spans="1:14" s="219" customFormat="1" ht="24.75" customHeight="1">
      <c r="A240" s="128"/>
      <c r="D240" s="146"/>
      <c r="E240" s="146"/>
      <c r="F240" s="220"/>
      <c r="G240" s="221"/>
      <c r="H240" s="222"/>
      <c r="I240" s="223"/>
      <c r="J240" s="106"/>
      <c r="K240" s="106"/>
      <c r="L240" s="107"/>
      <c r="M240" s="108"/>
      <c r="N240" s="224"/>
    </row>
    <row r="241" spans="1:14" s="219" customFormat="1" ht="24.75" customHeight="1">
      <c r="A241" s="128"/>
      <c r="D241" s="146"/>
      <c r="E241" s="146"/>
      <c r="F241" s="220"/>
      <c r="G241" s="221"/>
      <c r="H241" s="222"/>
      <c r="I241" s="223"/>
      <c r="J241" s="106"/>
      <c r="K241" s="106"/>
      <c r="L241" s="107"/>
      <c r="M241" s="108"/>
      <c r="N241" s="224"/>
    </row>
    <row r="242" spans="1:14" s="219" customFormat="1" ht="24.75" customHeight="1">
      <c r="A242" s="128"/>
      <c r="D242" s="146"/>
      <c r="E242" s="146"/>
      <c r="F242" s="220"/>
      <c r="G242" s="221"/>
      <c r="H242" s="222"/>
      <c r="I242" s="223"/>
      <c r="J242" s="106"/>
      <c r="K242" s="106"/>
      <c r="L242" s="107"/>
      <c r="M242" s="108"/>
      <c r="N242" s="224"/>
    </row>
    <row r="243" spans="1:14" s="219" customFormat="1" ht="24.75" customHeight="1">
      <c r="A243" s="128"/>
      <c r="D243" s="146"/>
      <c r="E243" s="146"/>
      <c r="F243" s="220"/>
      <c r="G243" s="221"/>
      <c r="H243" s="222"/>
      <c r="I243" s="223"/>
      <c r="J243" s="106"/>
      <c r="K243" s="106"/>
      <c r="L243" s="107"/>
      <c r="M243" s="108"/>
      <c r="N243" s="224"/>
    </row>
    <row r="244" spans="1:14" s="219" customFormat="1" ht="24.75" customHeight="1">
      <c r="A244" s="128"/>
      <c r="D244" s="146"/>
      <c r="E244" s="146"/>
      <c r="F244" s="220"/>
      <c r="G244" s="221"/>
      <c r="H244" s="222"/>
      <c r="I244" s="223"/>
      <c r="J244" s="106"/>
      <c r="K244" s="106"/>
      <c r="L244" s="107"/>
      <c r="M244" s="108"/>
      <c r="N244" s="224"/>
    </row>
    <row r="245" spans="1:14" s="219" customFormat="1" ht="24.75" customHeight="1">
      <c r="A245" s="128"/>
      <c r="D245" s="146"/>
      <c r="E245" s="146"/>
      <c r="F245" s="220"/>
      <c r="G245" s="221"/>
      <c r="H245" s="222"/>
      <c r="I245" s="223"/>
      <c r="J245" s="106"/>
      <c r="K245" s="106"/>
      <c r="L245" s="107"/>
      <c r="M245" s="108"/>
      <c r="N245" s="224"/>
    </row>
    <row r="246" spans="1:14" s="219" customFormat="1" ht="24.75" customHeight="1">
      <c r="A246" s="128"/>
      <c r="D246" s="146"/>
      <c r="E246" s="146"/>
      <c r="F246" s="220"/>
      <c r="G246" s="221"/>
      <c r="H246" s="222"/>
      <c r="I246" s="223"/>
      <c r="J246" s="106"/>
      <c r="K246" s="106"/>
      <c r="L246" s="107"/>
      <c r="M246" s="108"/>
      <c r="N246" s="224"/>
    </row>
    <row r="247" spans="1:14" s="219" customFormat="1" ht="24.75" customHeight="1">
      <c r="A247" s="128"/>
      <c r="D247" s="146"/>
      <c r="E247" s="146"/>
      <c r="F247" s="220"/>
      <c r="G247" s="221"/>
      <c r="H247" s="222"/>
      <c r="I247" s="223"/>
      <c r="J247" s="106"/>
      <c r="K247" s="106"/>
      <c r="L247" s="107"/>
      <c r="M247" s="108"/>
      <c r="N247" s="224"/>
    </row>
    <row r="248" spans="1:14" s="219" customFormat="1" ht="24.75" customHeight="1">
      <c r="A248" s="128"/>
      <c r="D248" s="146"/>
      <c r="E248" s="146"/>
      <c r="F248" s="220"/>
      <c r="G248" s="221"/>
      <c r="H248" s="222"/>
      <c r="I248" s="223"/>
      <c r="J248" s="106"/>
      <c r="K248" s="106"/>
      <c r="L248" s="107"/>
      <c r="M248" s="108"/>
      <c r="N248" s="224"/>
    </row>
    <row r="249" spans="1:14" s="219" customFormat="1" ht="24.75" customHeight="1">
      <c r="A249" s="128"/>
      <c r="D249" s="146"/>
      <c r="E249" s="146"/>
      <c r="F249" s="220"/>
      <c r="G249" s="221"/>
      <c r="H249" s="222"/>
      <c r="I249" s="223"/>
      <c r="J249" s="106"/>
      <c r="K249" s="106"/>
      <c r="L249" s="107"/>
      <c r="M249" s="108"/>
      <c r="N249" s="224"/>
    </row>
    <row r="250" spans="1:14" s="219" customFormat="1" ht="24.75" customHeight="1">
      <c r="A250" s="128"/>
      <c r="D250" s="146"/>
      <c r="E250" s="146"/>
      <c r="F250" s="220"/>
      <c r="G250" s="221"/>
      <c r="H250" s="222"/>
      <c r="I250" s="223"/>
      <c r="J250" s="106"/>
      <c r="K250" s="106"/>
      <c r="L250" s="107"/>
      <c r="M250" s="108"/>
      <c r="N250" s="224"/>
    </row>
    <row r="251" spans="1:14" s="219" customFormat="1" ht="24.75" customHeight="1">
      <c r="A251" s="128"/>
      <c r="D251" s="146"/>
      <c r="E251" s="146"/>
      <c r="F251" s="220"/>
      <c r="G251" s="221"/>
      <c r="H251" s="222"/>
      <c r="I251" s="223"/>
      <c r="J251" s="106"/>
      <c r="K251" s="106"/>
      <c r="L251" s="107"/>
      <c r="M251" s="108"/>
      <c r="N251" s="224"/>
    </row>
    <row r="252" spans="1:14" s="219" customFormat="1" ht="24.75" customHeight="1">
      <c r="A252" s="128"/>
      <c r="D252" s="146"/>
      <c r="E252" s="146"/>
      <c r="F252" s="220"/>
      <c r="G252" s="221"/>
      <c r="H252" s="222"/>
      <c r="I252" s="223"/>
      <c r="J252" s="106"/>
      <c r="K252" s="106"/>
      <c r="L252" s="107"/>
      <c r="M252" s="108"/>
      <c r="N252" s="224"/>
    </row>
    <row r="253" spans="1:14" s="219" customFormat="1" ht="24.75" customHeight="1">
      <c r="A253" s="128"/>
      <c r="D253" s="146"/>
      <c r="E253" s="146"/>
      <c r="F253" s="220"/>
      <c r="G253" s="221"/>
      <c r="H253" s="222"/>
      <c r="I253" s="223"/>
      <c r="J253" s="106"/>
      <c r="K253" s="106"/>
      <c r="L253" s="107"/>
      <c r="M253" s="108"/>
      <c r="N253" s="224"/>
    </row>
    <row r="254" spans="1:14" s="219" customFormat="1" ht="24.75" customHeight="1">
      <c r="A254" s="128"/>
      <c r="D254" s="146"/>
      <c r="E254" s="146"/>
      <c r="F254" s="220"/>
      <c r="G254" s="221"/>
      <c r="H254" s="222"/>
      <c r="I254" s="223"/>
      <c r="J254" s="106"/>
      <c r="K254" s="106"/>
      <c r="L254" s="107"/>
      <c r="M254" s="108"/>
      <c r="N254" s="224"/>
    </row>
    <row r="255" spans="1:14" s="219" customFormat="1" ht="24.75" customHeight="1">
      <c r="A255" s="128"/>
      <c r="D255" s="146"/>
      <c r="E255" s="146"/>
      <c r="F255" s="220"/>
      <c r="G255" s="221"/>
      <c r="H255" s="222"/>
      <c r="I255" s="223"/>
      <c r="J255" s="106"/>
      <c r="K255" s="106"/>
      <c r="L255" s="107"/>
      <c r="M255" s="108"/>
      <c r="N255" s="224"/>
    </row>
    <row r="256" spans="1:14" s="219" customFormat="1" ht="24.75" customHeight="1">
      <c r="A256" s="128"/>
      <c r="D256" s="146"/>
      <c r="E256" s="146"/>
      <c r="F256" s="220"/>
      <c r="G256" s="221"/>
      <c r="H256" s="222"/>
      <c r="I256" s="223"/>
      <c r="J256" s="106"/>
      <c r="K256" s="106"/>
      <c r="L256" s="107"/>
      <c r="M256" s="108"/>
      <c r="N256" s="224"/>
    </row>
    <row r="257" spans="1:14" s="219" customFormat="1" ht="24.75" customHeight="1">
      <c r="A257" s="128"/>
      <c r="D257" s="146"/>
      <c r="E257" s="146"/>
      <c r="F257" s="220"/>
      <c r="G257" s="221"/>
      <c r="H257" s="222"/>
      <c r="I257" s="223"/>
      <c r="J257" s="106"/>
      <c r="K257" s="106"/>
      <c r="L257" s="107"/>
      <c r="M257" s="108"/>
      <c r="N257" s="224"/>
    </row>
    <row r="258" spans="1:14" s="219" customFormat="1" ht="24.75" customHeight="1">
      <c r="A258" s="128"/>
      <c r="D258" s="146"/>
      <c r="E258" s="146"/>
      <c r="F258" s="220"/>
      <c r="G258" s="221"/>
      <c r="H258" s="222"/>
      <c r="I258" s="223"/>
      <c r="J258" s="106"/>
      <c r="K258" s="106"/>
      <c r="L258" s="107"/>
      <c r="M258" s="108"/>
      <c r="N258" s="224"/>
    </row>
    <row r="259" spans="1:14" s="219" customFormat="1" ht="24.75" customHeight="1">
      <c r="A259" s="128"/>
      <c r="D259" s="146"/>
      <c r="E259" s="146"/>
      <c r="F259" s="220"/>
      <c r="G259" s="221"/>
      <c r="H259" s="222"/>
      <c r="I259" s="223"/>
      <c r="J259" s="106"/>
      <c r="K259" s="106"/>
      <c r="L259" s="107"/>
      <c r="M259" s="108"/>
      <c r="N259" s="224"/>
    </row>
    <row r="260" spans="1:14" s="219" customFormat="1" ht="24.75" customHeight="1">
      <c r="A260" s="128"/>
      <c r="D260" s="146"/>
      <c r="E260" s="146"/>
      <c r="F260" s="220"/>
      <c r="G260" s="221"/>
      <c r="H260" s="222"/>
      <c r="I260" s="223"/>
      <c r="J260" s="106"/>
      <c r="K260" s="106"/>
      <c r="L260" s="107"/>
      <c r="M260" s="108"/>
      <c r="N260" s="224"/>
    </row>
    <row r="261" spans="1:14" s="219" customFormat="1" ht="24.75" customHeight="1">
      <c r="A261" s="128"/>
      <c r="D261" s="146"/>
      <c r="E261" s="146"/>
      <c r="F261" s="220"/>
      <c r="G261" s="221"/>
      <c r="H261" s="222"/>
      <c r="I261" s="223"/>
      <c r="J261" s="106"/>
      <c r="K261" s="106"/>
      <c r="L261" s="107"/>
      <c r="M261" s="108"/>
      <c r="N261" s="224"/>
    </row>
    <row r="262" spans="1:14" s="219" customFormat="1" ht="24.75" customHeight="1">
      <c r="A262" s="128"/>
      <c r="D262" s="146"/>
      <c r="E262" s="146"/>
      <c r="F262" s="220"/>
      <c r="G262" s="221"/>
      <c r="H262" s="222"/>
      <c r="I262" s="223"/>
      <c r="J262" s="106"/>
      <c r="K262" s="106"/>
      <c r="L262" s="107"/>
      <c r="M262" s="108"/>
      <c r="N262" s="224"/>
    </row>
    <row r="263" spans="1:14" s="219" customFormat="1" ht="24.75" customHeight="1">
      <c r="A263" s="128"/>
      <c r="D263" s="146"/>
      <c r="E263" s="146"/>
      <c r="F263" s="220"/>
      <c r="G263" s="221"/>
      <c r="H263" s="222"/>
      <c r="I263" s="223"/>
      <c r="J263" s="106"/>
      <c r="K263" s="106"/>
      <c r="L263" s="107"/>
      <c r="M263" s="108"/>
      <c r="N263" s="224"/>
    </row>
    <row r="264" spans="1:14" s="219" customFormat="1" ht="24.75" customHeight="1">
      <c r="A264" s="128"/>
      <c r="D264" s="146"/>
      <c r="E264" s="146"/>
      <c r="F264" s="220"/>
      <c r="G264" s="221"/>
      <c r="H264" s="222"/>
      <c r="I264" s="223"/>
      <c r="J264" s="106"/>
      <c r="K264" s="106"/>
      <c r="L264" s="107"/>
      <c r="M264" s="108"/>
      <c r="N264" s="224"/>
    </row>
    <row r="265" spans="1:14" s="219" customFormat="1" ht="24.75" customHeight="1">
      <c r="A265" s="128"/>
      <c r="D265" s="146"/>
      <c r="E265" s="146"/>
      <c r="F265" s="220"/>
      <c r="G265" s="221"/>
      <c r="H265" s="222"/>
      <c r="I265" s="223"/>
      <c r="J265" s="106"/>
      <c r="K265" s="106"/>
      <c r="L265" s="107"/>
      <c r="M265" s="108"/>
      <c r="N265" s="224"/>
    </row>
    <row r="266" spans="1:14" s="219" customFormat="1" ht="24.75" customHeight="1">
      <c r="A266" s="128"/>
      <c r="D266" s="146"/>
      <c r="E266" s="146"/>
      <c r="F266" s="220"/>
      <c r="G266" s="221"/>
      <c r="H266" s="222"/>
      <c r="I266" s="223"/>
      <c r="J266" s="106"/>
      <c r="K266" s="106"/>
      <c r="L266" s="107"/>
      <c r="M266" s="108"/>
      <c r="N266" s="224"/>
    </row>
    <row r="267" spans="1:14" s="219" customFormat="1" ht="24.75" customHeight="1">
      <c r="A267" s="128"/>
      <c r="D267" s="146"/>
      <c r="E267" s="146"/>
      <c r="F267" s="220"/>
      <c r="G267" s="221"/>
      <c r="H267" s="222"/>
      <c r="I267" s="223"/>
      <c r="J267" s="106"/>
      <c r="K267" s="106"/>
      <c r="L267" s="107"/>
      <c r="M267" s="108"/>
      <c r="N267" s="224"/>
    </row>
    <row r="268" spans="1:14" s="219" customFormat="1" ht="24.75" customHeight="1">
      <c r="A268" s="128"/>
      <c r="D268" s="146"/>
      <c r="E268" s="146"/>
      <c r="F268" s="220"/>
      <c r="G268" s="221"/>
      <c r="H268" s="222"/>
      <c r="I268" s="223"/>
      <c r="J268" s="106"/>
      <c r="K268" s="106"/>
      <c r="L268" s="107"/>
      <c r="M268" s="108"/>
      <c r="N268" s="224"/>
    </row>
    <row r="269" spans="1:14" s="219" customFormat="1" ht="24.75" customHeight="1">
      <c r="A269" s="128"/>
      <c r="D269" s="146"/>
      <c r="E269" s="146"/>
      <c r="F269" s="220"/>
      <c r="G269" s="221"/>
      <c r="H269" s="222"/>
      <c r="I269" s="223"/>
      <c r="J269" s="106"/>
      <c r="K269" s="106"/>
      <c r="L269" s="107"/>
      <c r="M269" s="108"/>
      <c r="N269" s="224"/>
    </row>
    <row r="270" spans="1:14" s="219" customFormat="1" ht="24.75" customHeight="1">
      <c r="A270" s="128"/>
      <c r="D270" s="146"/>
      <c r="E270" s="146"/>
      <c r="F270" s="220"/>
      <c r="G270" s="221"/>
      <c r="H270" s="222"/>
      <c r="I270" s="223"/>
      <c r="J270" s="106"/>
      <c r="K270" s="106"/>
      <c r="L270" s="107"/>
      <c r="M270" s="108"/>
      <c r="N270" s="224"/>
    </row>
    <row r="271" spans="1:14" s="219" customFormat="1" ht="24.75" customHeight="1">
      <c r="A271" s="128"/>
      <c r="D271" s="146"/>
      <c r="E271" s="146"/>
      <c r="F271" s="220"/>
      <c r="G271" s="221"/>
      <c r="H271" s="222"/>
      <c r="I271" s="223"/>
      <c r="J271" s="106"/>
      <c r="K271" s="106"/>
      <c r="L271" s="107"/>
      <c r="M271" s="108"/>
      <c r="N271" s="224"/>
    </row>
  </sheetData>
  <sheetProtection/>
  <mergeCells count="2">
    <mergeCell ref="D4:E4"/>
    <mergeCell ref="D1:I1"/>
  </mergeCells>
  <printOptions horizontalCentered="1"/>
  <pageMargins left="0.379861111111111" right="0.520138888888889" top="0.84" bottom="0.240277777777778" header="0.86" footer="0.240277777777778"/>
  <pageSetup fitToHeight="2" horizontalDpi="300" verticalDpi="300" orientation="portrait" scale="47" r:id="rId1"/>
  <headerFooter alignWithMargins="0">
    <oddFooter>&amp;CPage 3</oddFooter>
  </headerFooter>
  <rowBreaks count="1" manualBreakCount="1">
    <brk id="80" min="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2" sqref="A2:IV15"/>
    </sheetView>
  </sheetViews>
  <sheetFormatPr defaultColWidth="8.88671875" defaultRowHeight="15"/>
  <sheetData>
    <row r="2" spans="1:15" s="11" customFormat="1" ht="15.75" thickBot="1">
      <c r="A2" s="9"/>
      <c r="B2" s="10"/>
      <c r="C2" s="9"/>
      <c r="D2" s="35"/>
      <c r="E2" s="8"/>
      <c r="F2" s="8"/>
      <c r="G2" s="8"/>
      <c r="H2" s="1"/>
      <c r="I2" s="2"/>
      <c r="J2" s="3"/>
      <c r="K2" s="69"/>
      <c r="M2" s="21"/>
      <c r="N2" s="21"/>
      <c r="O2" s="15"/>
    </row>
    <row r="3" spans="1:15" s="11" customFormat="1" ht="15">
      <c r="A3" s="9"/>
      <c r="B3" s="10"/>
      <c r="C3" s="9"/>
      <c r="D3" s="45" t="s">
        <v>18</v>
      </c>
      <c r="E3" s="46" t="s">
        <v>25</v>
      </c>
      <c r="F3" s="48"/>
      <c r="G3" s="47"/>
      <c r="H3" s="34"/>
      <c r="I3" s="49"/>
      <c r="J3" s="50"/>
      <c r="K3" s="51"/>
      <c r="M3" s="13"/>
      <c r="N3" s="13"/>
      <c r="O3" s="12"/>
    </row>
    <row r="4" spans="1:14" s="30" customFormat="1" ht="15">
      <c r="A4" s="9"/>
      <c r="B4" s="10"/>
      <c r="C4" s="9"/>
      <c r="D4" s="36"/>
      <c r="E4" s="31">
        <v>1</v>
      </c>
      <c r="F4" s="16" t="s">
        <v>21</v>
      </c>
      <c r="G4" s="16"/>
      <c r="H4" s="32"/>
      <c r="I4" s="33"/>
      <c r="J4" s="18"/>
      <c r="K4" s="37">
        <f>SUM(K5:K7)*0.05</f>
        <v>4100</v>
      </c>
      <c r="M4" s="28"/>
      <c r="N4" s="28"/>
    </row>
    <row r="5" spans="1:15" s="11" customFormat="1" ht="15">
      <c r="A5" s="9"/>
      <c r="B5" s="10"/>
      <c r="C5" s="9"/>
      <c r="D5" s="35"/>
      <c r="E5" s="57" t="s">
        <v>2</v>
      </c>
      <c r="F5" s="65" t="s">
        <v>26</v>
      </c>
      <c r="G5" s="63"/>
      <c r="H5" s="67">
        <v>1</v>
      </c>
      <c r="I5" s="68" t="s">
        <v>0</v>
      </c>
      <c r="J5" s="66">
        <v>12000</v>
      </c>
      <c r="K5" s="64">
        <f>+H5*J5</f>
        <v>12000</v>
      </c>
      <c r="M5" s="13"/>
      <c r="N5" s="13"/>
      <c r="O5" s="12"/>
    </row>
    <row r="6" spans="1:15" s="11" customFormat="1" ht="15">
      <c r="A6" s="9"/>
      <c r="B6" s="10"/>
      <c r="C6" s="9"/>
      <c r="D6" s="35"/>
      <c r="E6" s="57" t="s">
        <v>3</v>
      </c>
      <c r="F6" s="65" t="s">
        <v>27</v>
      </c>
      <c r="G6" s="63"/>
      <c r="H6" s="67">
        <v>1</v>
      </c>
      <c r="I6" s="68" t="s">
        <v>0</v>
      </c>
      <c r="J6" s="66">
        <v>30000</v>
      </c>
      <c r="K6" s="64">
        <f>+H6*J6</f>
        <v>30000</v>
      </c>
      <c r="M6" s="13"/>
      <c r="N6" s="13"/>
      <c r="O6" s="12"/>
    </row>
    <row r="7" spans="1:15" s="24" customFormat="1" ht="15">
      <c r="A7" s="22"/>
      <c r="B7" s="23"/>
      <c r="C7" s="22"/>
      <c r="D7" s="38"/>
      <c r="E7" s="57" t="s">
        <v>4</v>
      </c>
      <c r="F7" s="62" t="s">
        <v>28</v>
      </c>
      <c r="G7" s="58"/>
      <c r="H7" s="67">
        <v>1</v>
      </c>
      <c r="I7" s="59" t="s">
        <v>0</v>
      </c>
      <c r="J7" s="60">
        <v>40000</v>
      </c>
      <c r="K7" s="61">
        <f>H7*J7</f>
        <v>40000</v>
      </c>
      <c r="M7" s="25"/>
      <c r="N7" s="26"/>
      <c r="O7" s="27"/>
    </row>
    <row r="8" spans="1:15" s="24" customFormat="1" ht="15">
      <c r="A8" s="22"/>
      <c r="B8" s="23"/>
      <c r="C8" s="22"/>
      <c r="D8" s="38"/>
      <c r="E8" s="20" t="s">
        <v>5</v>
      </c>
      <c r="F8" s="19" t="s">
        <v>17</v>
      </c>
      <c r="G8" s="17"/>
      <c r="H8" s="39"/>
      <c r="I8" s="40"/>
      <c r="J8" s="41"/>
      <c r="K8" s="42">
        <f>SUM(K4:K7)*0.15</f>
        <v>12915</v>
      </c>
      <c r="M8" s="25"/>
      <c r="N8" s="26"/>
      <c r="O8" s="27"/>
    </row>
    <row r="9" spans="1:15" ht="15">
      <c r="A9" s="9"/>
      <c r="B9" s="10"/>
      <c r="C9" s="9"/>
      <c r="D9" s="35"/>
      <c r="E9" s="4" t="s">
        <v>25</v>
      </c>
      <c r="F9" s="4"/>
      <c r="G9" s="4"/>
      <c r="H9" s="5"/>
      <c r="I9" s="6"/>
      <c r="J9" s="7"/>
      <c r="K9" s="43">
        <f>SUM(K4:K8)</f>
        <v>99015</v>
      </c>
      <c r="M9" s="21"/>
      <c r="N9" s="21"/>
      <c r="O9" s="14"/>
    </row>
    <row r="10" spans="1:15" s="11" customFormat="1" ht="15.75" thickBot="1">
      <c r="A10" s="9"/>
      <c r="B10" s="10"/>
      <c r="C10" s="9"/>
      <c r="D10" s="44"/>
      <c r="E10" s="52"/>
      <c r="F10" s="52"/>
      <c r="G10" s="52"/>
      <c r="H10" s="53"/>
      <c r="I10" s="54"/>
      <c r="J10" s="55"/>
      <c r="K10" s="56"/>
      <c r="M10" s="29"/>
      <c r="N10" s="29"/>
      <c r="O10" s="15"/>
    </row>
    <row r="11" spans="1:15" s="11" customFormat="1" ht="15">
      <c r="A11" s="9"/>
      <c r="B11" s="10"/>
      <c r="C11" s="9"/>
      <c r="D11" s="45" t="s">
        <v>24</v>
      </c>
      <c r="E11" s="46" t="s">
        <v>19</v>
      </c>
      <c r="F11" s="48"/>
      <c r="G11" s="47"/>
      <c r="H11" s="34"/>
      <c r="I11" s="49"/>
      <c r="J11" s="50"/>
      <c r="K11" s="51"/>
      <c r="M11" s="13"/>
      <c r="N11" s="13"/>
      <c r="O11" s="12"/>
    </row>
    <row r="12" spans="1:14" s="30" customFormat="1" ht="15">
      <c r="A12" s="9"/>
      <c r="B12" s="10"/>
      <c r="C12" s="9"/>
      <c r="D12" s="36"/>
      <c r="E12" s="31">
        <v>1</v>
      </c>
      <c r="F12" s="16" t="s">
        <v>21</v>
      </c>
      <c r="G12" s="16"/>
      <c r="H12" s="32"/>
      <c r="I12" s="33"/>
      <c r="J12" s="18"/>
      <c r="K12" s="37">
        <f>SUM(K13)*0.05</f>
        <v>6250</v>
      </c>
      <c r="M12" s="28"/>
      <c r="N12" s="28"/>
    </row>
    <row r="13" spans="1:15" s="11" customFormat="1" ht="15">
      <c r="A13" s="9"/>
      <c r="B13" s="10"/>
      <c r="C13" s="9"/>
      <c r="D13" s="35"/>
      <c r="E13" s="57" t="s">
        <v>2</v>
      </c>
      <c r="F13" s="65" t="s">
        <v>20</v>
      </c>
      <c r="G13" s="63"/>
      <c r="H13" s="67">
        <v>1</v>
      </c>
      <c r="I13" s="68" t="s">
        <v>1</v>
      </c>
      <c r="J13" s="66">
        <v>125000</v>
      </c>
      <c r="K13" s="64">
        <f>+H13*J13</f>
        <v>125000</v>
      </c>
      <c r="M13" s="13"/>
      <c r="N13" s="13"/>
      <c r="O13" s="12"/>
    </row>
    <row r="14" spans="1:15" s="24" customFormat="1" ht="15">
      <c r="A14" s="22"/>
      <c r="B14" s="23"/>
      <c r="C14" s="22"/>
      <c r="D14" s="38"/>
      <c r="E14" s="20" t="s">
        <v>3</v>
      </c>
      <c r="F14" s="19" t="s">
        <v>17</v>
      </c>
      <c r="G14" s="17"/>
      <c r="H14" s="39"/>
      <c r="I14" s="40"/>
      <c r="J14" s="41"/>
      <c r="K14" s="42">
        <f>SUM(K13)*0.15</f>
        <v>18750</v>
      </c>
      <c r="M14" s="25"/>
      <c r="N14" s="26"/>
      <c r="O14" s="27"/>
    </row>
    <row r="15" spans="1:15" ht="15">
      <c r="A15" s="9"/>
      <c r="B15" s="10"/>
      <c r="C15" s="9"/>
      <c r="D15" s="35"/>
      <c r="E15" s="4" t="str">
        <f>+E11&amp;" Subtotal:"</f>
        <v>Trash Trap Subtotal:</v>
      </c>
      <c r="F15" s="4"/>
      <c r="G15" s="4"/>
      <c r="H15" s="5"/>
      <c r="I15" s="6"/>
      <c r="J15" s="7"/>
      <c r="K15" s="43">
        <f>SUM(K12:K14)</f>
        <v>150000</v>
      </c>
      <c r="M15" s="21"/>
      <c r="N15" s="21"/>
      <c r="O1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Gooch, PE</dc:creator>
  <cp:keywords/>
  <dc:description/>
  <cp:lastModifiedBy>Don Tobin</cp:lastModifiedBy>
  <cp:lastPrinted>2014-10-10T14:38:39Z</cp:lastPrinted>
  <dcterms:created xsi:type="dcterms:W3CDTF">2009-07-01T21:08:28Z</dcterms:created>
  <dcterms:modified xsi:type="dcterms:W3CDTF">2014-11-07T15:54:35Z</dcterms:modified>
  <cp:category/>
  <cp:version/>
  <cp:contentType/>
  <cp:contentStatus/>
</cp:coreProperties>
</file>